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176.16.40.35\Backups\RRHH\NOMINAS1\NOMINAS1\OAI\OAI 2025\"/>
    </mc:Choice>
  </mc:AlternateContent>
  <xr:revisionPtr revIDLastSave="0" documentId="13_ncr:1_{1DA4566D-14D4-4F94-B155-7658A43870FF}" xr6:coauthVersionLast="47" xr6:coauthVersionMax="47" xr10:uidLastSave="{00000000-0000-0000-0000-000000000000}"/>
  <bookViews>
    <workbookView xWindow="-120" yWindow="-120" windowWidth="29040" windowHeight="15840" tabRatio="601" firstSheet="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Fijos!$A$8:$XCY$803</definedName>
    <definedName name="_xlnm._FilterDatabase" localSheetId="1" hidden="1">Nom.temporales!$A$7:$XDQ$7</definedName>
    <definedName name="_xlnm._FilterDatabase" localSheetId="8" hidden="1">Seguridad!$A$7:$P$31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4" l="1"/>
  <c r="J19" i="14"/>
  <c r="N19" i="14" s="1"/>
  <c r="O19" i="14" s="1"/>
  <c r="K79" i="8" l="1"/>
  <c r="M79" i="8"/>
  <c r="M94" i="7"/>
  <c r="M92" i="7"/>
  <c r="Q96" i="2" l="1"/>
  <c r="Q112" i="2"/>
  <c r="P13" i="2"/>
  <c r="Q13" i="2" s="1"/>
  <c r="P28" i="2"/>
  <c r="Q28" i="2" s="1"/>
  <c r="P79" i="2"/>
  <c r="Q79" i="2" s="1"/>
  <c r="P95" i="2"/>
  <c r="Q95" i="2" s="1"/>
  <c r="P96" i="2"/>
  <c r="P112" i="2"/>
  <c r="N21" i="1" l="1"/>
  <c r="O21" i="1" s="1"/>
  <c r="N39" i="1"/>
  <c r="O39" i="1" s="1"/>
  <c r="N217" i="1"/>
  <c r="O217" i="1" s="1"/>
  <c r="N239" i="1"/>
  <c r="O239" i="1" s="1"/>
  <c r="N251" i="1"/>
  <c r="O251" i="1" s="1"/>
  <c r="N743" i="1"/>
  <c r="O743" i="1" s="1"/>
  <c r="N758" i="1"/>
  <c r="O758" i="1" s="1"/>
  <c r="N802" i="1"/>
  <c r="O802" i="1" s="1"/>
  <c r="L9" i="3" l="1"/>
  <c r="J9" i="3"/>
  <c r="N9" i="3" s="1"/>
  <c r="O9" i="3" s="1"/>
  <c r="L18" i="14" l="1"/>
  <c r="J18" i="14"/>
  <c r="N18" i="14" s="1"/>
  <c r="O18" i="14" s="1"/>
  <c r="L17" i="14"/>
  <c r="J17" i="14"/>
  <c r="N17" i="14" s="1"/>
  <c r="O17" i="14" s="1"/>
  <c r="O9" i="9" l="1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G71" i="7" l="1"/>
  <c r="I59" i="7" l="1"/>
  <c r="N10" i="5" l="1"/>
  <c r="O10" i="5" s="1"/>
  <c r="N12" i="5"/>
  <c r="O12" i="5" s="1"/>
  <c r="N13" i="5"/>
  <c r="O13" i="5" s="1"/>
  <c r="N14" i="5"/>
  <c r="O14" i="5" s="1"/>
  <c r="N15" i="5"/>
  <c r="O15" i="5" s="1"/>
  <c r="K18" i="5"/>
  <c r="N9" i="2" l="1"/>
  <c r="N10" i="2"/>
  <c r="P10" i="2" s="1"/>
  <c r="Q10" i="2" s="1"/>
  <c r="N11" i="2"/>
  <c r="N12" i="2"/>
  <c r="P12" i="2" s="1"/>
  <c r="Q12" i="2" s="1"/>
  <c r="N14" i="2"/>
  <c r="P14" i="2" s="1"/>
  <c r="Q14" i="2" s="1"/>
  <c r="N15" i="2"/>
  <c r="N16" i="2"/>
  <c r="N17" i="2"/>
  <c r="N18" i="2"/>
  <c r="N19" i="2"/>
  <c r="N20" i="2"/>
  <c r="P20" i="2" s="1"/>
  <c r="Q20" i="2" s="1"/>
  <c r="N21" i="2"/>
  <c r="N22" i="2"/>
  <c r="N23" i="2"/>
  <c r="N24" i="2"/>
  <c r="N25" i="2"/>
  <c r="N26" i="2"/>
  <c r="P26" i="2" s="1"/>
  <c r="Q26" i="2" s="1"/>
  <c r="N27" i="2"/>
  <c r="P27" i="2" s="1"/>
  <c r="Q27" i="2" s="1"/>
  <c r="N29" i="2"/>
  <c r="N30" i="2"/>
  <c r="N31" i="2"/>
  <c r="P31" i="2" s="1"/>
  <c r="Q31" i="2" s="1"/>
  <c r="N32" i="2"/>
  <c r="P32" i="2" s="1"/>
  <c r="Q32" i="2" s="1"/>
  <c r="N33" i="2"/>
  <c r="P33" i="2" s="1"/>
  <c r="Q33" i="2" s="1"/>
  <c r="N34" i="2"/>
  <c r="N35" i="2"/>
  <c r="N36" i="2"/>
  <c r="P36" i="2" s="1"/>
  <c r="Q36" i="2" s="1"/>
  <c r="N37" i="2"/>
  <c r="P37" i="2" s="1"/>
  <c r="Q37" i="2" s="1"/>
  <c r="N38" i="2"/>
  <c r="P38" i="2" s="1"/>
  <c r="Q38" i="2" s="1"/>
  <c r="N39" i="2"/>
  <c r="P39" i="2" s="1"/>
  <c r="Q39" i="2" s="1"/>
  <c r="N40" i="2"/>
  <c r="N41" i="2"/>
  <c r="P41" i="2" s="1"/>
  <c r="Q41" i="2" s="1"/>
  <c r="N42" i="2"/>
  <c r="P42" i="2" s="1"/>
  <c r="Q42" i="2" s="1"/>
  <c r="N43" i="2"/>
  <c r="P43" i="2" s="1"/>
  <c r="Q43" i="2" s="1"/>
  <c r="N44" i="2"/>
  <c r="P44" i="2" s="1"/>
  <c r="Q44" i="2" s="1"/>
  <c r="N45" i="2"/>
  <c r="N46" i="2"/>
  <c r="N47" i="2"/>
  <c r="P47" i="2" s="1"/>
  <c r="Q47" i="2" s="1"/>
  <c r="N48" i="2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3" i="2"/>
  <c r="P53" i="2" s="1"/>
  <c r="Q53" i="2" s="1"/>
  <c r="N54" i="2"/>
  <c r="P54" i="2" s="1"/>
  <c r="Q54" i="2" s="1"/>
  <c r="N55" i="2"/>
  <c r="P55" i="2" s="1"/>
  <c r="Q55" i="2" s="1"/>
  <c r="N56" i="2"/>
  <c r="N57" i="2"/>
  <c r="P57" i="2" s="1"/>
  <c r="Q57" i="2" s="1"/>
  <c r="N58" i="2"/>
  <c r="P58" i="2" s="1"/>
  <c r="Q58" i="2" s="1"/>
  <c r="N59" i="2"/>
  <c r="N60" i="2"/>
  <c r="P60" i="2" s="1"/>
  <c r="Q60" i="2" s="1"/>
  <c r="N61" i="2"/>
  <c r="P61" i="2" s="1"/>
  <c r="Q61" i="2" s="1"/>
  <c r="N62" i="2"/>
  <c r="P62" i="2" s="1"/>
  <c r="Q62" i="2" s="1"/>
  <c r="N63" i="2"/>
  <c r="N64" i="2"/>
  <c r="N65" i="2"/>
  <c r="N66" i="2"/>
  <c r="P66" i="2" s="1"/>
  <c r="Q66" i="2" s="1"/>
  <c r="N67" i="2"/>
  <c r="P67" i="2" s="1"/>
  <c r="Q67" i="2" s="1"/>
  <c r="N68" i="2"/>
  <c r="P68" i="2" s="1"/>
  <c r="Q68" i="2" s="1"/>
  <c r="N69" i="2"/>
  <c r="N70" i="2"/>
  <c r="P70" i="2" s="1"/>
  <c r="Q70" i="2" s="1"/>
  <c r="N71" i="2"/>
  <c r="P71" i="2" s="1"/>
  <c r="Q71" i="2" s="1"/>
  <c r="N72" i="2"/>
  <c r="P72" i="2" s="1"/>
  <c r="Q72" i="2" s="1"/>
  <c r="N73" i="2"/>
  <c r="N74" i="2"/>
  <c r="N75" i="2"/>
  <c r="N76" i="2"/>
  <c r="N77" i="2"/>
  <c r="P77" i="2" s="1"/>
  <c r="Q77" i="2" s="1"/>
  <c r="N78" i="2"/>
  <c r="P78" i="2" s="1"/>
  <c r="Q78" i="2" s="1"/>
  <c r="N80" i="2"/>
  <c r="P80" i="2" s="1"/>
  <c r="Q80" i="2" s="1"/>
  <c r="N81" i="2"/>
  <c r="P81" i="2" s="1"/>
  <c r="Q81" i="2" s="1"/>
  <c r="N82" i="2"/>
  <c r="P82" i="2" s="1"/>
  <c r="Q82" i="2" s="1"/>
  <c r="N83" i="2"/>
  <c r="N84" i="2"/>
  <c r="P84" i="2" s="1"/>
  <c r="Q84" i="2" s="1"/>
  <c r="N85" i="2"/>
  <c r="P85" i="2" s="1"/>
  <c r="Q85" i="2" s="1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P92" i="2" s="1"/>
  <c r="Q92" i="2" s="1"/>
  <c r="N93" i="2"/>
  <c r="N94" i="2"/>
  <c r="N97" i="2"/>
  <c r="N98" i="2"/>
  <c r="N99" i="2"/>
  <c r="P99" i="2" s="1"/>
  <c r="Q99" i="2" s="1"/>
  <c r="N100" i="2"/>
  <c r="P100" i="2" s="1"/>
  <c r="Q100" i="2" s="1"/>
  <c r="N101" i="2"/>
  <c r="P101" i="2" s="1"/>
  <c r="Q101" i="2" s="1"/>
  <c r="N102" i="2"/>
  <c r="P102" i="2" s="1"/>
  <c r="Q102" i="2" s="1"/>
  <c r="N103" i="2"/>
  <c r="P103" i="2" s="1"/>
  <c r="Q103" i="2" s="1"/>
  <c r="N105" i="2"/>
  <c r="P105" i="2" s="1"/>
  <c r="Q105" i="2" s="1"/>
  <c r="N106" i="2"/>
  <c r="N107" i="2"/>
  <c r="P107" i="2" s="1"/>
  <c r="Q107" i="2" s="1"/>
  <c r="N108" i="2"/>
  <c r="P108" i="2" s="1"/>
  <c r="Q108" i="2" s="1"/>
  <c r="N109" i="2"/>
  <c r="N110" i="2"/>
  <c r="P110" i="2" s="1"/>
  <c r="Q110" i="2" s="1"/>
  <c r="N111" i="2"/>
  <c r="P111" i="2" s="1"/>
  <c r="Q111" i="2" s="1"/>
  <c r="N104" i="2"/>
  <c r="N113" i="2"/>
  <c r="N114" i="2"/>
  <c r="P114" i="2" s="1"/>
  <c r="Q114" i="2" s="1"/>
  <c r="N115" i="2"/>
  <c r="P115" i="2" s="1"/>
  <c r="Q115" i="2" s="1"/>
  <c r="N116" i="2"/>
  <c r="P116" i="2" s="1"/>
  <c r="Q116" i="2" s="1"/>
  <c r="N117" i="2"/>
  <c r="P117" i="2" s="1"/>
  <c r="Q117" i="2" s="1"/>
  <c r="N118" i="2"/>
  <c r="P118" i="2" s="1"/>
  <c r="Q118" i="2" s="1"/>
  <c r="N119" i="2"/>
  <c r="N120" i="2"/>
  <c r="P120" i="2" s="1"/>
  <c r="Q120" i="2" s="1"/>
  <c r="N121" i="2"/>
  <c r="N122" i="2"/>
  <c r="P122" i="2" s="1"/>
  <c r="Q122" i="2" s="1"/>
  <c r="N123" i="2"/>
  <c r="P123" i="2" s="1"/>
  <c r="Q123" i="2" s="1"/>
  <c r="N124" i="2"/>
  <c r="P124" i="2" s="1"/>
  <c r="Q124" i="2" s="1"/>
  <c r="N125" i="2"/>
  <c r="N126" i="2"/>
  <c r="P126" i="2" s="1"/>
  <c r="Q126" i="2" s="1"/>
  <c r="N127" i="2"/>
  <c r="N128" i="2"/>
  <c r="P128" i="2" s="1"/>
  <c r="Q128" i="2" s="1"/>
  <c r="N129" i="2"/>
  <c r="N130" i="2"/>
  <c r="N131" i="2"/>
  <c r="P131" i="2" s="1"/>
  <c r="Q131" i="2" s="1"/>
  <c r="N132" i="2"/>
  <c r="N133" i="2"/>
  <c r="N134" i="2"/>
  <c r="P134" i="2" s="1"/>
  <c r="Q134" i="2" s="1"/>
  <c r="N135" i="2"/>
  <c r="N136" i="2"/>
  <c r="P136" i="2" s="1"/>
  <c r="Q136" i="2" s="1"/>
  <c r="N137" i="2"/>
  <c r="P137" i="2" s="1"/>
  <c r="Q137" i="2" s="1"/>
  <c r="N138" i="2"/>
  <c r="P138" i="2" s="1"/>
  <c r="Q138" i="2" s="1"/>
  <c r="N139" i="2"/>
  <c r="P139" i="2" s="1"/>
  <c r="Q139" i="2" s="1"/>
  <c r="N140" i="2"/>
  <c r="P140" i="2" s="1"/>
  <c r="Q140" i="2" s="1"/>
  <c r="N141" i="2"/>
  <c r="P141" i="2" s="1"/>
  <c r="Q141" i="2" s="1"/>
  <c r="N142" i="2"/>
  <c r="P142" i="2" s="1"/>
  <c r="Q142" i="2" s="1"/>
  <c r="N143" i="2"/>
  <c r="P143" i="2" s="1"/>
  <c r="Q143" i="2" s="1"/>
  <c r="L9" i="2"/>
  <c r="P9" i="2" s="1"/>
  <c r="Q9" i="2" s="1"/>
  <c r="L11" i="2"/>
  <c r="P11" i="2" s="1"/>
  <c r="Q11" i="2" s="1"/>
  <c r="L15" i="2"/>
  <c r="P15" i="2" s="1"/>
  <c r="Q15" i="2" s="1"/>
  <c r="L16" i="2"/>
  <c r="L17" i="2"/>
  <c r="L18" i="2"/>
  <c r="P18" i="2" s="1"/>
  <c r="Q18" i="2" s="1"/>
  <c r="L19" i="2"/>
  <c r="P19" i="2" s="1"/>
  <c r="Q19" i="2" s="1"/>
  <c r="L21" i="2"/>
  <c r="L22" i="2"/>
  <c r="P22" i="2" s="1"/>
  <c r="Q22" i="2" s="1"/>
  <c r="L23" i="2"/>
  <c r="P23" i="2" s="1"/>
  <c r="Q23" i="2" s="1"/>
  <c r="L24" i="2"/>
  <c r="P24" i="2" s="1"/>
  <c r="Q24" i="2" s="1"/>
  <c r="L25" i="2"/>
  <c r="L29" i="2"/>
  <c r="L30" i="2"/>
  <c r="L34" i="2"/>
  <c r="P34" i="2" s="1"/>
  <c r="Q34" i="2" s="1"/>
  <c r="L35" i="2"/>
  <c r="P35" i="2" s="1"/>
  <c r="Q35" i="2" s="1"/>
  <c r="L40" i="2"/>
  <c r="P40" i="2" s="1"/>
  <c r="Q40" i="2" s="1"/>
  <c r="L45" i="2"/>
  <c r="P45" i="2" s="1"/>
  <c r="Q45" i="2" s="1"/>
  <c r="L46" i="2"/>
  <c r="P46" i="2" s="1"/>
  <c r="Q46" i="2" s="1"/>
  <c r="L48" i="2"/>
  <c r="L56" i="2"/>
  <c r="P56" i="2" s="1"/>
  <c r="Q56" i="2" s="1"/>
  <c r="L59" i="2"/>
  <c r="P59" i="2" s="1"/>
  <c r="Q59" i="2" s="1"/>
  <c r="L63" i="2"/>
  <c r="P63" i="2" s="1"/>
  <c r="Q63" i="2" s="1"/>
  <c r="L64" i="2"/>
  <c r="L65" i="2"/>
  <c r="L69" i="2"/>
  <c r="P69" i="2" s="1"/>
  <c r="Q69" i="2" s="1"/>
  <c r="L73" i="2"/>
  <c r="P73" i="2" s="1"/>
  <c r="Q73" i="2" s="1"/>
  <c r="L74" i="2"/>
  <c r="L75" i="2"/>
  <c r="P75" i="2" s="1"/>
  <c r="Q75" i="2" s="1"/>
  <c r="L76" i="2"/>
  <c r="P76" i="2" s="1"/>
  <c r="Q76" i="2" s="1"/>
  <c r="L83" i="2"/>
  <c r="P83" i="2" s="1"/>
  <c r="Q83" i="2" s="1"/>
  <c r="L93" i="2"/>
  <c r="L94" i="2"/>
  <c r="L97" i="2"/>
  <c r="L98" i="2"/>
  <c r="P98" i="2" s="1"/>
  <c r="Q98" i="2" s="1"/>
  <c r="L106" i="2"/>
  <c r="L109" i="2"/>
  <c r="L104" i="2"/>
  <c r="P104" i="2" s="1"/>
  <c r="Q104" i="2" s="1"/>
  <c r="L113" i="2"/>
  <c r="P113" i="2" s="1"/>
  <c r="Q113" i="2" s="1"/>
  <c r="L119" i="2"/>
  <c r="P119" i="2" s="1"/>
  <c r="Q119" i="2" s="1"/>
  <c r="L121" i="2"/>
  <c r="L125" i="2"/>
  <c r="P125" i="2" s="1"/>
  <c r="Q125" i="2" s="1"/>
  <c r="L127" i="2"/>
  <c r="P127" i="2" s="1"/>
  <c r="Q127" i="2" s="1"/>
  <c r="L129" i="2"/>
  <c r="L130" i="2"/>
  <c r="L132" i="2"/>
  <c r="P132" i="2" s="1"/>
  <c r="Q132" i="2" s="1"/>
  <c r="L133" i="2"/>
  <c r="P133" i="2" s="1"/>
  <c r="Q133" i="2" s="1"/>
  <c r="L135" i="2"/>
  <c r="P135" i="2" s="1"/>
  <c r="Q135" i="2" s="1"/>
  <c r="P93" i="2" l="1"/>
  <c r="Q93" i="2" s="1"/>
  <c r="P64" i="2"/>
  <c r="Q64" i="2" s="1"/>
  <c r="P48" i="2"/>
  <c r="Q48" i="2" s="1"/>
  <c r="P130" i="2"/>
  <c r="Q130" i="2" s="1"/>
  <c r="P121" i="2"/>
  <c r="Q121" i="2" s="1"/>
  <c r="P109" i="2"/>
  <c r="Q109" i="2" s="1"/>
  <c r="P94" i="2"/>
  <c r="Q94" i="2" s="1"/>
  <c r="P65" i="2"/>
  <c r="Q65" i="2" s="1"/>
  <c r="P29" i="2"/>
  <c r="Q29" i="2" s="1"/>
  <c r="P17" i="2"/>
  <c r="Q17" i="2" s="1"/>
  <c r="P97" i="2"/>
  <c r="Q97" i="2" s="1"/>
  <c r="P30" i="2"/>
  <c r="Q30" i="2" s="1"/>
  <c r="P129" i="2"/>
  <c r="Q129" i="2" s="1"/>
  <c r="P106" i="2"/>
  <c r="Q106" i="2" s="1"/>
  <c r="P74" i="2"/>
  <c r="Q74" i="2" s="1"/>
  <c r="P25" i="2"/>
  <c r="Q25" i="2" s="1"/>
  <c r="P21" i="2"/>
  <c r="Q21" i="2" s="1"/>
  <c r="P16" i="2"/>
  <c r="Q16" i="2" s="1"/>
  <c r="L11" i="1"/>
  <c r="L12" i="1"/>
  <c r="L13" i="1"/>
  <c r="L14" i="1"/>
  <c r="L15" i="1"/>
  <c r="N15" i="1" s="1"/>
  <c r="O15" i="1" s="1"/>
  <c r="L16" i="1"/>
  <c r="L17" i="1"/>
  <c r="L18" i="1"/>
  <c r="N18" i="1" s="1"/>
  <c r="O18" i="1" s="1"/>
  <c r="L19" i="1"/>
  <c r="N19" i="1" s="1"/>
  <c r="O19" i="1" s="1"/>
  <c r="L20" i="1"/>
  <c r="N20" i="1" s="1"/>
  <c r="O20" i="1" s="1"/>
  <c r="L22" i="1"/>
  <c r="N22" i="1" s="1"/>
  <c r="O22" i="1" s="1"/>
  <c r="L23" i="1"/>
  <c r="L24" i="1"/>
  <c r="L25" i="1"/>
  <c r="N25" i="1" s="1"/>
  <c r="O25" i="1" s="1"/>
  <c r="L26" i="1"/>
  <c r="N26" i="1" s="1"/>
  <c r="O26" i="1" s="1"/>
  <c r="L27" i="1"/>
  <c r="N27" i="1" s="1"/>
  <c r="O27" i="1" s="1"/>
  <c r="L28" i="1"/>
  <c r="N28" i="1" s="1"/>
  <c r="O28" i="1" s="1"/>
  <c r="L29" i="1"/>
  <c r="N29" i="1" s="1"/>
  <c r="O29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34" i="1"/>
  <c r="N34" i="1" s="1"/>
  <c r="O34" i="1" s="1"/>
  <c r="L35" i="1"/>
  <c r="L36" i="1"/>
  <c r="L37" i="1"/>
  <c r="N37" i="1" s="1"/>
  <c r="O37" i="1" s="1"/>
  <c r="L38" i="1"/>
  <c r="N38" i="1" s="1"/>
  <c r="O38" i="1" s="1"/>
  <c r="L40" i="1"/>
  <c r="N40" i="1" s="1"/>
  <c r="O40" i="1" s="1"/>
  <c r="L41" i="1"/>
  <c r="N41" i="1" s="1"/>
  <c r="O41" i="1" s="1"/>
  <c r="L42" i="1"/>
  <c r="N42" i="1" s="1"/>
  <c r="O42" i="1" s="1"/>
  <c r="L51" i="1"/>
  <c r="N51" i="1" s="1"/>
  <c r="O51" i="1" s="1"/>
  <c r="L43" i="1"/>
  <c r="N43" i="1" s="1"/>
  <c r="O43" i="1" s="1"/>
  <c r="L44" i="1"/>
  <c r="N44" i="1" s="1"/>
  <c r="O44" i="1" s="1"/>
  <c r="L45" i="1"/>
  <c r="N45" i="1" s="1"/>
  <c r="O45" i="1" s="1"/>
  <c r="L46" i="1"/>
  <c r="N46" i="1" s="1"/>
  <c r="O46" i="1" s="1"/>
  <c r="L47" i="1"/>
  <c r="N47" i="1" s="1"/>
  <c r="O47" i="1" s="1"/>
  <c r="L48" i="1"/>
  <c r="N48" i="1" s="1"/>
  <c r="O48" i="1" s="1"/>
  <c r="L49" i="1"/>
  <c r="N49" i="1" s="1"/>
  <c r="O49" i="1" s="1"/>
  <c r="L50" i="1"/>
  <c r="N50" i="1" s="1"/>
  <c r="O50" i="1" s="1"/>
  <c r="L52" i="1"/>
  <c r="N52" i="1" s="1"/>
  <c r="O52" i="1" s="1"/>
  <c r="L53" i="1"/>
  <c r="N53" i="1" s="1"/>
  <c r="O53" i="1" s="1"/>
  <c r="L54" i="1"/>
  <c r="N54" i="1" s="1"/>
  <c r="O54" i="1" s="1"/>
  <c r="L55" i="1"/>
  <c r="N55" i="1" s="1"/>
  <c r="O55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1" i="1"/>
  <c r="N81" i="1" s="1"/>
  <c r="O81" i="1" s="1"/>
  <c r="L82" i="1"/>
  <c r="N82" i="1" s="1"/>
  <c r="O82" i="1" s="1"/>
  <c r="L83" i="1"/>
  <c r="N83" i="1" s="1"/>
  <c r="O83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4" i="1"/>
  <c r="N94" i="1" s="1"/>
  <c r="O94" i="1" s="1"/>
  <c r="L95" i="1"/>
  <c r="N95" i="1" s="1"/>
  <c r="O95" i="1" s="1"/>
  <c r="L96" i="1"/>
  <c r="N96" i="1" s="1"/>
  <c r="O96" i="1" s="1"/>
  <c r="L97" i="1"/>
  <c r="N97" i="1" s="1"/>
  <c r="O97" i="1" s="1"/>
  <c r="L98" i="1"/>
  <c r="N98" i="1" s="1"/>
  <c r="O98" i="1" s="1"/>
  <c r="L99" i="1"/>
  <c r="N99" i="1" s="1"/>
  <c r="O99" i="1" s="1"/>
  <c r="L100" i="1"/>
  <c r="N100" i="1" s="1"/>
  <c r="O100" i="1" s="1"/>
  <c r="L101" i="1"/>
  <c r="N101" i="1" s="1"/>
  <c r="O101" i="1" s="1"/>
  <c r="L102" i="1"/>
  <c r="N102" i="1" s="1"/>
  <c r="O102" i="1" s="1"/>
  <c r="L103" i="1"/>
  <c r="N103" i="1" s="1"/>
  <c r="O103" i="1" s="1"/>
  <c r="L104" i="1"/>
  <c r="N104" i="1" s="1"/>
  <c r="O104" i="1" s="1"/>
  <c r="L105" i="1"/>
  <c r="N105" i="1" s="1"/>
  <c r="O105" i="1" s="1"/>
  <c r="L106" i="1"/>
  <c r="N106" i="1" s="1"/>
  <c r="O106" i="1" s="1"/>
  <c r="L107" i="1"/>
  <c r="N107" i="1" s="1"/>
  <c r="O107" i="1" s="1"/>
  <c r="L108" i="1"/>
  <c r="N108" i="1" s="1"/>
  <c r="O108" i="1" s="1"/>
  <c r="L109" i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8" i="1"/>
  <c r="N168" i="1" s="1"/>
  <c r="O168" i="1" s="1"/>
  <c r="L169" i="1"/>
  <c r="N169" i="1" s="1"/>
  <c r="O169" i="1" s="1"/>
  <c r="L170" i="1"/>
  <c r="N170" i="1" s="1"/>
  <c r="O170" i="1" s="1"/>
  <c r="L171" i="1"/>
  <c r="N171" i="1" s="1"/>
  <c r="O171" i="1" s="1"/>
  <c r="L172" i="1"/>
  <c r="N172" i="1" s="1"/>
  <c r="O172" i="1" s="1"/>
  <c r="L173" i="1"/>
  <c r="N173" i="1" s="1"/>
  <c r="O173" i="1" s="1"/>
  <c r="L174" i="1"/>
  <c r="N174" i="1" s="1"/>
  <c r="O174" i="1" s="1"/>
  <c r="L175" i="1"/>
  <c r="N175" i="1" s="1"/>
  <c r="O175" i="1" s="1"/>
  <c r="L176" i="1"/>
  <c r="N176" i="1" s="1"/>
  <c r="O176" i="1" s="1"/>
  <c r="L177" i="1"/>
  <c r="N177" i="1" s="1"/>
  <c r="O177" i="1" s="1"/>
  <c r="L178" i="1"/>
  <c r="N178" i="1" s="1"/>
  <c r="O178" i="1" s="1"/>
  <c r="L179" i="1"/>
  <c r="N179" i="1" s="1"/>
  <c r="O179" i="1" s="1"/>
  <c r="L180" i="1"/>
  <c r="N180" i="1" s="1"/>
  <c r="O180" i="1" s="1"/>
  <c r="L181" i="1"/>
  <c r="N181" i="1" s="1"/>
  <c r="O181" i="1" s="1"/>
  <c r="L182" i="1"/>
  <c r="L183" i="1"/>
  <c r="N183" i="1" s="1"/>
  <c r="O183" i="1" s="1"/>
  <c r="L184" i="1"/>
  <c r="L185" i="1"/>
  <c r="N185" i="1" s="1"/>
  <c r="O185" i="1" s="1"/>
  <c r="L186" i="1"/>
  <c r="L187" i="1"/>
  <c r="L188" i="1"/>
  <c r="N188" i="1" s="1"/>
  <c r="O188" i="1" s="1"/>
  <c r="L189" i="1"/>
  <c r="N189" i="1" s="1"/>
  <c r="O189" i="1" s="1"/>
  <c r="L190" i="1"/>
  <c r="N190" i="1" s="1"/>
  <c r="O190" i="1" s="1"/>
  <c r="L191" i="1"/>
  <c r="N191" i="1" s="1"/>
  <c r="O191" i="1" s="1"/>
  <c r="L192" i="1"/>
  <c r="N192" i="1" s="1"/>
  <c r="O192" i="1" s="1"/>
  <c r="L193" i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N199" i="1" s="1"/>
  <c r="O199" i="1" s="1"/>
  <c r="L200" i="1"/>
  <c r="N200" i="1" s="1"/>
  <c r="O200" i="1" s="1"/>
  <c r="L201" i="1"/>
  <c r="N201" i="1" s="1"/>
  <c r="O201" i="1" s="1"/>
  <c r="L202" i="1"/>
  <c r="N202" i="1" s="1"/>
  <c r="O202" i="1" s="1"/>
  <c r="L203" i="1"/>
  <c r="N203" i="1" s="1"/>
  <c r="O203" i="1" s="1"/>
  <c r="L204" i="1"/>
  <c r="L205" i="1"/>
  <c r="L206" i="1"/>
  <c r="L207" i="1"/>
  <c r="L208" i="1"/>
  <c r="N208" i="1" s="1"/>
  <c r="O208" i="1" s="1"/>
  <c r="L209" i="1"/>
  <c r="L210" i="1"/>
  <c r="N210" i="1" s="1"/>
  <c r="O210" i="1" s="1"/>
  <c r="L211" i="1"/>
  <c r="N211" i="1" s="1"/>
  <c r="O211" i="1" s="1"/>
  <c r="L212" i="1"/>
  <c r="N212" i="1" s="1"/>
  <c r="O212" i="1" s="1"/>
  <c r="L213" i="1"/>
  <c r="N213" i="1" s="1"/>
  <c r="O213" i="1" s="1"/>
  <c r="L214" i="1"/>
  <c r="N214" i="1" s="1"/>
  <c r="O214" i="1" s="1"/>
  <c r="L215" i="1"/>
  <c r="N215" i="1" s="1"/>
  <c r="O215" i="1" s="1"/>
  <c r="L216" i="1"/>
  <c r="N216" i="1" s="1"/>
  <c r="O216" i="1" s="1"/>
  <c r="L218" i="1"/>
  <c r="N218" i="1" s="1"/>
  <c r="O218" i="1" s="1"/>
  <c r="L219" i="1"/>
  <c r="N219" i="1" s="1"/>
  <c r="O219" i="1" s="1"/>
  <c r="L220" i="1"/>
  <c r="N220" i="1" s="1"/>
  <c r="O220" i="1" s="1"/>
  <c r="L221" i="1"/>
  <c r="N221" i="1" s="1"/>
  <c r="O221" i="1" s="1"/>
  <c r="L222" i="1"/>
  <c r="N222" i="1" s="1"/>
  <c r="O222" i="1" s="1"/>
  <c r="L223" i="1"/>
  <c r="N223" i="1" s="1"/>
  <c r="O223" i="1" s="1"/>
  <c r="L224" i="1"/>
  <c r="N224" i="1" s="1"/>
  <c r="O224" i="1" s="1"/>
  <c r="L225" i="1"/>
  <c r="N225" i="1" s="1"/>
  <c r="O225" i="1" s="1"/>
  <c r="L226" i="1"/>
  <c r="N226" i="1" s="1"/>
  <c r="O226" i="1" s="1"/>
  <c r="L227" i="1"/>
  <c r="N227" i="1" s="1"/>
  <c r="O227" i="1" s="1"/>
  <c r="L228" i="1"/>
  <c r="N228" i="1" s="1"/>
  <c r="O228" i="1" s="1"/>
  <c r="L229" i="1"/>
  <c r="N229" i="1" s="1"/>
  <c r="O229" i="1" s="1"/>
  <c r="L230" i="1"/>
  <c r="N230" i="1" s="1"/>
  <c r="O230" i="1" s="1"/>
  <c r="L231" i="1"/>
  <c r="N231" i="1" s="1"/>
  <c r="O231" i="1" s="1"/>
  <c r="L232" i="1"/>
  <c r="N232" i="1" s="1"/>
  <c r="O232" i="1" s="1"/>
  <c r="L233" i="1"/>
  <c r="N233" i="1" s="1"/>
  <c r="O233" i="1" s="1"/>
  <c r="L234" i="1"/>
  <c r="N234" i="1" s="1"/>
  <c r="O234" i="1" s="1"/>
  <c r="L235" i="1"/>
  <c r="N235" i="1" s="1"/>
  <c r="O235" i="1" s="1"/>
  <c r="L236" i="1"/>
  <c r="N236" i="1" s="1"/>
  <c r="O236" i="1" s="1"/>
  <c r="L237" i="1"/>
  <c r="N237" i="1" s="1"/>
  <c r="O237" i="1" s="1"/>
  <c r="L238" i="1"/>
  <c r="N238" i="1" s="1"/>
  <c r="O238" i="1" s="1"/>
  <c r="L240" i="1"/>
  <c r="N240" i="1" s="1"/>
  <c r="O240" i="1" s="1"/>
  <c r="L241" i="1"/>
  <c r="N241" i="1" s="1"/>
  <c r="O241" i="1" s="1"/>
  <c r="L242" i="1"/>
  <c r="N242" i="1" s="1"/>
  <c r="O242" i="1" s="1"/>
  <c r="L243" i="1"/>
  <c r="N243" i="1" s="1"/>
  <c r="O243" i="1" s="1"/>
  <c r="L244" i="1"/>
  <c r="N244" i="1" s="1"/>
  <c r="O244" i="1" s="1"/>
  <c r="L245" i="1"/>
  <c r="N245" i="1" s="1"/>
  <c r="O245" i="1" s="1"/>
  <c r="L246" i="1"/>
  <c r="N246" i="1" s="1"/>
  <c r="O246" i="1" s="1"/>
  <c r="L247" i="1"/>
  <c r="N247" i="1" s="1"/>
  <c r="O247" i="1" s="1"/>
  <c r="L248" i="1"/>
  <c r="N248" i="1" s="1"/>
  <c r="O248" i="1" s="1"/>
  <c r="L249" i="1"/>
  <c r="N249" i="1" s="1"/>
  <c r="O249" i="1" s="1"/>
  <c r="L250" i="1"/>
  <c r="N250" i="1" s="1"/>
  <c r="O250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7" i="1"/>
  <c r="N337" i="1" s="1"/>
  <c r="O337" i="1" s="1"/>
  <c r="L338" i="1"/>
  <c r="N338" i="1" s="1"/>
  <c r="O338" i="1" s="1"/>
  <c r="L339" i="1"/>
  <c r="N339" i="1" s="1"/>
  <c r="O339" i="1" s="1"/>
  <c r="L340" i="1"/>
  <c r="N340" i="1" s="1"/>
  <c r="O340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1" i="1"/>
  <c r="N451" i="1" s="1"/>
  <c r="O451" i="1" s="1"/>
  <c r="L452" i="1"/>
  <c r="N452" i="1" s="1"/>
  <c r="O452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N485" i="1" s="1"/>
  <c r="O485" i="1" s="1"/>
  <c r="L486" i="1"/>
  <c r="N486" i="1" s="1"/>
  <c r="O486" i="1" s="1"/>
  <c r="L487" i="1"/>
  <c r="N487" i="1" s="1"/>
  <c r="O487" i="1" s="1"/>
  <c r="L488" i="1"/>
  <c r="N488" i="1" s="1"/>
  <c r="O488" i="1" s="1"/>
  <c r="L489" i="1"/>
  <c r="N489" i="1" s="1"/>
  <c r="O489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L497" i="1"/>
  <c r="L498" i="1"/>
  <c r="N498" i="1" s="1"/>
  <c r="O498" i="1" s="1"/>
  <c r="L499" i="1"/>
  <c r="N499" i="1" s="1"/>
  <c r="O499" i="1" s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N572" i="1" s="1"/>
  <c r="O572" i="1" s="1"/>
  <c r="L573" i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78" i="1"/>
  <c r="N578" i="1" s="1"/>
  <c r="O578" i="1" s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3" i="1"/>
  <c r="N593" i="1" s="1"/>
  <c r="O593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N617" i="1" s="1"/>
  <c r="O617" i="1" s="1"/>
  <c r="L618" i="1"/>
  <c r="N618" i="1" s="1"/>
  <c r="O618" i="1" s="1"/>
  <c r="L619" i="1"/>
  <c r="N619" i="1" s="1"/>
  <c r="O619" i="1" s="1"/>
  <c r="L620" i="1"/>
  <c r="N620" i="1" s="1"/>
  <c r="O620" i="1" s="1"/>
  <c r="L622" i="1"/>
  <c r="N622" i="1" s="1"/>
  <c r="O622" i="1" s="1"/>
  <c r="L623" i="1"/>
  <c r="N623" i="1" s="1"/>
  <c r="O623" i="1" s="1"/>
  <c r="L624" i="1"/>
  <c r="N624" i="1" s="1"/>
  <c r="O624" i="1" s="1"/>
  <c r="L625" i="1"/>
  <c r="N625" i="1" s="1"/>
  <c r="O625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L698" i="1"/>
  <c r="N698" i="1" s="1"/>
  <c r="O698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N729" i="1" s="1"/>
  <c r="O729" i="1" s="1"/>
  <c r="L730" i="1"/>
  <c r="L731" i="1"/>
  <c r="N731" i="1" s="1"/>
  <c r="O731" i="1" s="1"/>
  <c r="L732" i="1"/>
  <c r="N732" i="1" s="1"/>
  <c r="O732" i="1" s="1"/>
  <c r="L733" i="1"/>
  <c r="N733" i="1" s="1"/>
  <c r="O733" i="1" s="1"/>
  <c r="L734" i="1"/>
  <c r="N734" i="1" s="1"/>
  <c r="O734" i="1" s="1"/>
  <c r="L735" i="1"/>
  <c r="L736" i="1"/>
  <c r="N736" i="1" s="1"/>
  <c r="O736" i="1" s="1"/>
  <c r="L737" i="1"/>
  <c r="N737" i="1" s="1"/>
  <c r="O737" i="1" s="1"/>
  <c r="L738" i="1"/>
  <c r="N738" i="1" s="1"/>
  <c r="O738" i="1" s="1"/>
  <c r="L739" i="1"/>
  <c r="N739" i="1" s="1"/>
  <c r="O739" i="1" s="1"/>
  <c r="L740" i="1"/>
  <c r="N740" i="1" s="1"/>
  <c r="O740" i="1" s="1"/>
  <c r="L741" i="1"/>
  <c r="N741" i="1" s="1"/>
  <c r="O741" i="1" s="1"/>
  <c r="L742" i="1"/>
  <c r="N742" i="1" s="1"/>
  <c r="O742" i="1" s="1"/>
  <c r="L744" i="1"/>
  <c r="N744" i="1" s="1"/>
  <c r="O744" i="1" s="1"/>
  <c r="L745" i="1"/>
  <c r="N745" i="1" s="1"/>
  <c r="O745" i="1" s="1"/>
  <c r="L746" i="1"/>
  <c r="N746" i="1" s="1"/>
  <c r="O746" i="1" s="1"/>
  <c r="L747" i="1"/>
  <c r="L748" i="1"/>
  <c r="L749" i="1"/>
  <c r="N749" i="1" s="1"/>
  <c r="O749" i="1" s="1"/>
  <c r="L750" i="1"/>
  <c r="N750" i="1" s="1"/>
  <c r="O750" i="1" s="1"/>
  <c r="L751" i="1"/>
  <c r="N751" i="1" s="1"/>
  <c r="O751" i="1" s="1"/>
  <c r="L752" i="1"/>
  <c r="L753" i="1"/>
  <c r="L754" i="1"/>
  <c r="L755" i="1"/>
  <c r="N755" i="1" s="1"/>
  <c r="O755" i="1" s="1"/>
  <c r="L756" i="1"/>
  <c r="N756" i="1" s="1"/>
  <c r="O756" i="1" s="1"/>
  <c r="L757" i="1"/>
  <c r="N757" i="1" s="1"/>
  <c r="O757" i="1" s="1"/>
  <c r="L759" i="1"/>
  <c r="N759" i="1" s="1"/>
  <c r="O759" i="1" s="1"/>
  <c r="L760" i="1"/>
  <c r="N760" i="1" s="1"/>
  <c r="O760" i="1" s="1"/>
  <c r="L761" i="1"/>
  <c r="N761" i="1" s="1"/>
  <c r="O761" i="1" s="1"/>
  <c r="L762" i="1"/>
  <c r="N762" i="1" s="1"/>
  <c r="O762" i="1" s="1"/>
  <c r="L763" i="1"/>
  <c r="N763" i="1" s="1"/>
  <c r="O763" i="1" s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N768" i="1" s="1"/>
  <c r="O768" i="1" s="1"/>
  <c r="L769" i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N774" i="1" s="1"/>
  <c r="O774" i="1" s="1"/>
  <c r="L775" i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795" i="1"/>
  <c r="N795" i="1" s="1"/>
  <c r="O795" i="1" s="1"/>
  <c r="L796" i="1"/>
  <c r="N796" i="1" s="1"/>
  <c r="O796" i="1" s="1"/>
  <c r="L797" i="1"/>
  <c r="N797" i="1" s="1"/>
  <c r="O797" i="1" s="1"/>
  <c r="L798" i="1"/>
  <c r="N798" i="1" s="1"/>
  <c r="O798" i="1" s="1"/>
  <c r="L799" i="1"/>
  <c r="N799" i="1" s="1"/>
  <c r="O799" i="1" s="1"/>
  <c r="L800" i="1"/>
  <c r="N800" i="1" s="1"/>
  <c r="O800" i="1" s="1"/>
  <c r="L801" i="1"/>
  <c r="N801" i="1" s="1"/>
  <c r="O801" i="1" s="1"/>
  <c r="L803" i="1"/>
  <c r="N803" i="1" s="1"/>
  <c r="O803" i="1" s="1"/>
  <c r="J24" i="1"/>
  <c r="N24" i="1" s="1"/>
  <c r="O24" i="1" s="1"/>
  <c r="J10" i="1"/>
  <c r="J11" i="1"/>
  <c r="J12" i="1"/>
  <c r="N12" i="1" s="1"/>
  <c r="O12" i="1" s="1"/>
  <c r="J13" i="1"/>
  <c r="J14" i="1"/>
  <c r="N14" i="1" s="1"/>
  <c r="O14" i="1" s="1"/>
  <c r="J16" i="1"/>
  <c r="N16" i="1" s="1"/>
  <c r="O16" i="1" s="1"/>
  <c r="J17" i="1"/>
  <c r="N17" i="1" s="1"/>
  <c r="O17" i="1" s="1"/>
  <c r="J23" i="1"/>
  <c r="N23" i="1" s="1"/>
  <c r="O23" i="1" s="1"/>
  <c r="J35" i="1"/>
  <c r="N35" i="1" s="1"/>
  <c r="O35" i="1" s="1"/>
  <c r="J36" i="1"/>
  <c r="J109" i="1"/>
  <c r="J182" i="1"/>
  <c r="N182" i="1" s="1"/>
  <c r="O182" i="1" s="1"/>
  <c r="J184" i="1"/>
  <c r="N184" i="1" s="1"/>
  <c r="O184" i="1" s="1"/>
  <c r="J186" i="1"/>
  <c r="N186" i="1" s="1"/>
  <c r="O186" i="1" s="1"/>
  <c r="J187" i="1"/>
  <c r="N187" i="1" s="1"/>
  <c r="O187" i="1" s="1"/>
  <c r="J193" i="1"/>
  <c r="N193" i="1" s="1"/>
  <c r="O193" i="1" s="1"/>
  <c r="J204" i="1"/>
  <c r="N204" i="1" s="1"/>
  <c r="O204" i="1" s="1"/>
  <c r="J205" i="1"/>
  <c r="J206" i="1"/>
  <c r="N206" i="1" s="1"/>
  <c r="O206" i="1" s="1"/>
  <c r="J207" i="1"/>
  <c r="J209" i="1"/>
  <c r="J353" i="1"/>
  <c r="N353" i="1" s="1"/>
  <c r="O353" i="1" s="1"/>
  <c r="J496" i="1"/>
  <c r="J497" i="1"/>
  <c r="N497" i="1" s="1"/>
  <c r="O497" i="1" s="1"/>
  <c r="J573" i="1"/>
  <c r="N573" i="1" s="1"/>
  <c r="O573" i="1" s="1"/>
  <c r="J633" i="1"/>
  <c r="J697" i="1"/>
  <c r="J730" i="1"/>
  <c r="N730" i="1" s="1"/>
  <c r="O730" i="1" s="1"/>
  <c r="J735" i="1"/>
  <c r="J747" i="1"/>
  <c r="N747" i="1" s="1"/>
  <c r="O747" i="1" s="1"/>
  <c r="J748" i="1"/>
  <c r="N748" i="1" s="1"/>
  <c r="O748" i="1" s="1"/>
  <c r="J752" i="1"/>
  <c r="J753" i="1"/>
  <c r="J754" i="1"/>
  <c r="J769" i="1"/>
  <c r="N769" i="1" s="1"/>
  <c r="O769" i="1" s="1"/>
  <c r="J775" i="1"/>
  <c r="N775" i="1" s="1"/>
  <c r="O775" i="1" s="1"/>
  <c r="N496" i="1" l="1"/>
  <c r="O496" i="1" s="1"/>
  <c r="N697" i="1"/>
  <c r="O697" i="1" s="1"/>
  <c r="N109" i="1"/>
  <c r="O109" i="1" s="1"/>
  <c r="N36" i="1"/>
  <c r="O36" i="1" s="1"/>
  <c r="N11" i="1"/>
  <c r="O11" i="1" s="1"/>
  <c r="N754" i="1"/>
  <c r="O754" i="1" s="1"/>
  <c r="N633" i="1"/>
  <c r="O633" i="1" s="1"/>
  <c r="N205" i="1"/>
  <c r="O205" i="1" s="1"/>
  <c r="N209" i="1"/>
  <c r="O209" i="1" s="1"/>
  <c r="N735" i="1"/>
  <c r="O735" i="1" s="1"/>
  <c r="N753" i="1"/>
  <c r="O753" i="1" s="1"/>
  <c r="N752" i="1"/>
  <c r="O752" i="1" s="1"/>
  <c r="N207" i="1"/>
  <c r="O207" i="1" s="1"/>
  <c r="N13" i="1"/>
  <c r="O13" i="1" s="1"/>
  <c r="M62" i="9"/>
  <c r="G79" i="8" l="1"/>
  <c r="I8" i="8"/>
  <c r="J8" i="8" l="1"/>
  <c r="L8" i="8"/>
  <c r="N8" i="8" l="1"/>
  <c r="O8" i="8" s="1"/>
  <c r="M9" i="7" l="1"/>
  <c r="M21" i="7"/>
  <c r="M90" i="7"/>
  <c r="N11" i="3" l="1"/>
  <c r="O11" i="3" s="1"/>
  <c r="P32" i="13" l="1"/>
  <c r="M38" i="9" l="1"/>
  <c r="M59" i="9"/>
  <c r="M93" i="7" l="1"/>
  <c r="M24" i="7"/>
  <c r="M50" i="7"/>
  <c r="M14" i="3"/>
  <c r="K14" i="3"/>
  <c r="G14" i="3"/>
  <c r="I8" i="3"/>
  <c r="J8" i="3" l="1"/>
  <c r="L8" i="3"/>
  <c r="N8" i="3" l="1"/>
  <c r="O8" i="3" l="1"/>
  <c r="M14" i="9" l="1"/>
  <c r="M73" i="8" l="1"/>
  <c r="M35" i="7"/>
  <c r="M49" i="8" l="1"/>
  <c r="I19" i="7" l="1"/>
  <c r="I18" i="7"/>
  <c r="J18" i="7" s="1"/>
  <c r="J19" i="7" l="1"/>
  <c r="L19" i="7"/>
  <c r="L18" i="7"/>
  <c r="N18" i="7" s="1"/>
  <c r="O18" i="7" s="1"/>
  <c r="N19" i="7" l="1"/>
  <c r="O19" i="7" s="1"/>
  <c r="I9" i="8"/>
  <c r="I61" i="8"/>
  <c r="I60" i="8"/>
  <c r="I43" i="8"/>
  <c r="I76" i="8"/>
  <c r="L76" i="8" s="1"/>
  <c r="I20" i="8"/>
  <c r="I19" i="8"/>
  <c r="J9" i="8" l="1"/>
  <c r="L9" i="8"/>
  <c r="J61" i="8"/>
  <c r="L61" i="8"/>
  <c r="J60" i="8"/>
  <c r="L60" i="8"/>
  <c r="J43" i="8"/>
  <c r="L43" i="8"/>
  <c r="J76" i="8"/>
  <c r="N76" i="8" s="1"/>
  <c r="O76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2" i="9" l="1"/>
  <c r="I25" i="7" l="1"/>
  <c r="J25" i="7" l="1"/>
  <c r="L25" i="7"/>
  <c r="I54" i="7"/>
  <c r="I53" i="7"/>
  <c r="I52" i="7"/>
  <c r="I51" i="7"/>
  <c r="N25" i="7" l="1"/>
  <c r="O25" i="7" s="1"/>
  <c r="L54" i="7"/>
  <c r="J54" i="7"/>
  <c r="L53" i="7"/>
  <c r="J51" i="7"/>
  <c r="L51" i="7"/>
  <c r="L52" i="7"/>
  <c r="N54" i="7" l="1"/>
  <c r="O54" i="7" s="1"/>
  <c r="N53" i="7"/>
  <c r="O53" i="7" s="1"/>
  <c r="N51" i="7"/>
  <c r="O51" i="7" s="1"/>
  <c r="N52" i="7"/>
  <c r="O52" i="7" s="1"/>
  <c r="M22" i="14" l="1"/>
  <c r="G22" i="14"/>
  <c r="K22" i="14"/>
  <c r="H22" i="14"/>
  <c r="L15" i="14"/>
  <c r="J15" i="14"/>
  <c r="L14" i="14"/>
  <c r="J14" i="14"/>
  <c r="L13" i="14"/>
  <c r="J13" i="14"/>
  <c r="L12" i="14"/>
  <c r="J12" i="14"/>
  <c r="L11" i="14"/>
  <c r="N11" i="14" s="1"/>
  <c r="O11" i="14" s="1"/>
  <c r="J11" i="14"/>
  <c r="L10" i="14"/>
  <c r="J10" i="14"/>
  <c r="L9" i="14"/>
  <c r="J9" i="14"/>
  <c r="L8" i="14"/>
  <c r="J8" i="14"/>
  <c r="N8" i="14" s="1"/>
  <c r="O8" i="14" s="1"/>
  <c r="N9" i="14" l="1"/>
  <c r="O9" i="14" s="1"/>
  <c r="I22" i="14"/>
  <c r="N15" i="14"/>
  <c r="O15" i="14" s="1"/>
  <c r="N12" i="14"/>
  <c r="O12" i="14" s="1"/>
  <c r="N13" i="14"/>
  <c r="O13" i="14" s="1"/>
  <c r="L22" i="14"/>
  <c r="N10" i="14"/>
  <c r="O10" i="14" s="1"/>
  <c r="N14" i="14"/>
  <c r="O14" i="14" s="1"/>
  <c r="J22" i="14"/>
  <c r="O22" i="14" l="1"/>
  <c r="N22" i="14"/>
  <c r="I30" i="8"/>
  <c r="L30" i="8" s="1"/>
  <c r="J30" i="8" l="1"/>
  <c r="N30" i="8" s="1"/>
  <c r="O30" i="8" s="1"/>
  <c r="M21" i="8" l="1"/>
  <c r="M91" i="7"/>
  <c r="M18" i="9" l="1"/>
  <c r="L16" i="6" l="1"/>
  <c r="L18" i="6"/>
  <c r="L21" i="6"/>
  <c r="L29" i="6"/>
  <c r="L30" i="6"/>
  <c r="L31" i="6"/>
  <c r="L32" i="6"/>
  <c r="G63" i="13" l="1"/>
  <c r="J31" i="13"/>
  <c r="P31" i="13" s="1"/>
  <c r="N63" i="13"/>
  <c r="M63" i="13"/>
  <c r="L63" i="13"/>
  <c r="K63" i="13"/>
  <c r="H63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3" i="13" l="1"/>
  <c r="O63" i="13"/>
  <c r="P8" i="13"/>
  <c r="P11" i="13"/>
  <c r="P15" i="13"/>
  <c r="P10" i="13"/>
  <c r="P12" i="13"/>
  <c r="P16" i="13"/>
  <c r="P9" i="13"/>
  <c r="P63" i="13" l="1"/>
  <c r="I27" i="6"/>
  <c r="I28" i="6"/>
  <c r="L28" i="6" s="1"/>
  <c r="I61" i="7"/>
  <c r="I62" i="7"/>
  <c r="I63" i="7"/>
  <c r="I64" i="7"/>
  <c r="I65" i="7"/>
  <c r="I66" i="7"/>
  <c r="I67" i="7"/>
  <c r="I48" i="7"/>
  <c r="J48" i="7" s="1"/>
  <c r="I49" i="7"/>
  <c r="I50" i="7"/>
  <c r="L50" i="7" s="1"/>
  <c r="J27" i="6" l="1"/>
  <c r="L27" i="6"/>
  <c r="L65" i="7"/>
  <c r="L62" i="7"/>
  <c r="L64" i="7"/>
  <c r="L61" i="7"/>
  <c r="L67" i="7"/>
  <c r="L63" i="7"/>
  <c r="L66" i="7"/>
  <c r="N50" i="7"/>
  <c r="O50" i="7" s="1"/>
  <c r="L49" i="7"/>
  <c r="L48" i="7"/>
  <c r="N48" i="7" s="1"/>
  <c r="O48" i="7" s="1"/>
  <c r="N27" i="6" l="1"/>
  <c r="O27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J59" i="7"/>
  <c r="I60" i="7"/>
  <c r="L60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58" i="9"/>
  <c r="I13" i="9"/>
  <c r="I14" i="9"/>
  <c r="I51" i="9"/>
  <c r="I54" i="9"/>
  <c r="I55" i="9"/>
  <c r="I56" i="9"/>
  <c r="I57" i="9"/>
  <c r="N25" i="9"/>
  <c r="N16" i="6" l="1"/>
  <c r="O16" i="6" s="1"/>
  <c r="N18" i="6"/>
  <c r="O18" i="6" s="1"/>
  <c r="N21" i="6"/>
  <c r="O21" i="6" s="1"/>
  <c r="N29" i="6"/>
  <c r="O29" i="6" s="1"/>
  <c r="M29" i="9" l="1"/>
  <c r="M11" i="9" l="1"/>
  <c r="J57" i="9"/>
  <c r="N57" i="9" s="1"/>
  <c r="J58" i="9"/>
  <c r="N58" i="9" s="1"/>
  <c r="J59" i="9"/>
  <c r="J51" i="9"/>
  <c r="N51" i="9" s="1"/>
  <c r="J24" i="9"/>
  <c r="N24" i="9" s="1"/>
  <c r="J14" i="9"/>
  <c r="N14" i="9" s="1"/>
  <c r="J13" i="9"/>
  <c r="N13" i="9" s="1"/>
  <c r="K62" i="9"/>
  <c r="G62" i="9"/>
  <c r="N59" i="9" l="1"/>
  <c r="J16" i="8"/>
  <c r="J42" i="8"/>
  <c r="J56" i="9" l="1"/>
  <c r="H62" i="9"/>
  <c r="N56" i="9" l="1"/>
  <c r="I24" i="8"/>
  <c r="J24" i="8" l="1"/>
  <c r="L24" i="8"/>
  <c r="J47" i="7"/>
  <c r="L47" i="7"/>
  <c r="N24" i="8" l="1"/>
  <c r="O24" i="8" s="1"/>
  <c r="N47" i="7"/>
  <c r="O47" i="7" s="1"/>
  <c r="I53" i="9"/>
  <c r="M52" i="9"/>
  <c r="I52" i="9"/>
  <c r="J52" i="9" s="1"/>
  <c r="I50" i="9"/>
  <c r="I49" i="9"/>
  <c r="M48" i="9"/>
  <c r="I48" i="9"/>
  <c r="M47" i="9"/>
  <c r="I47" i="9"/>
  <c r="M46" i="9"/>
  <c r="I46" i="9"/>
  <c r="I45" i="9"/>
  <c r="J45" i="9" s="1"/>
  <c r="M44" i="9"/>
  <c r="I44" i="9"/>
  <c r="M43" i="9"/>
  <c r="I43" i="9"/>
  <c r="M42" i="9"/>
  <c r="I42" i="9"/>
  <c r="J42" i="9" s="1"/>
  <c r="I41" i="9"/>
  <c r="M40" i="9"/>
  <c r="I40" i="9"/>
  <c r="J40" i="9" s="1"/>
  <c r="I39" i="9"/>
  <c r="J39" i="9" s="1"/>
  <c r="I38" i="9"/>
  <c r="J38" i="9" s="1"/>
  <c r="I37" i="9"/>
  <c r="I36" i="9"/>
  <c r="J36" i="9" s="1"/>
  <c r="M35" i="9"/>
  <c r="I35" i="9"/>
  <c r="M34" i="9"/>
  <c r="I34" i="9"/>
  <c r="M33" i="9"/>
  <c r="I33" i="9"/>
  <c r="I32" i="9"/>
  <c r="J32" i="9" s="1"/>
  <c r="M31" i="9"/>
  <c r="I31" i="9"/>
  <c r="I30" i="9"/>
  <c r="I29" i="9"/>
  <c r="M28" i="9"/>
  <c r="I28" i="9"/>
  <c r="I27" i="9"/>
  <c r="M26" i="9"/>
  <c r="I26" i="9"/>
  <c r="M23" i="9"/>
  <c r="I23" i="9"/>
  <c r="M22" i="9"/>
  <c r="I22" i="9"/>
  <c r="J22" i="9" s="1"/>
  <c r="I21" i="9"/>
  <c r="M20" i="9"/>
  <c r="I20" i="9"/>
  <c r="J20" i="9" s="1"/>
  <c r="M19" i="9"/>
  <c r="I19" i="9"/>
  <c r="I18" i="9"/>
  <c r="J18" i="9" s="1"/>
  <c r="I17" i="9"/>
  <c r="M16" i="9"/>
  <c r="I16" i="9"/>
  <c r="M15" i="9"/>
  <c r="I15" i="9"/>
  <c r="I12" i="9"/>
  <c r="I11" i="9"/>
  <c r="I10" i="9"/>
  <c r="I9" i="9"/>
  <c r="J9" i="9" s="1"/>
  <c r="I8" i="9"/>
  <c r="H79" i="8"/>
  <c r="I79" i="8" s="1"/>
  <c r="I75" i="8"/>
  <c r="J75" i="8" s="1"/>
  <c r="I74" i="8"/>
  <c r="I73" i="8"/>
  <c r="I72" i="8"/>
  <c r="I71" i="8"/>
  <c r="L71" i="8" s="1"/>
  <c r="I70" i="8"/>
  <c r="L70" i="8" s="1"/>
  <c r="I69" i="8"/>
  <c r="L69" i="8" s="1"/>
  <c r="M68" i="8"/>
  <c r="I68" i="8"/>
  <c r="J68" i="8" s="1"/>
  <c r="I67" i="8"/>
  <c r="I66" i="8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7" i="7"/>
  <c r="K97" i="7"/>
  <c r="J97" i="7"/>
  <c r="I97" i="7"/>
  <c r="H97" i="7"/>
  <c r="G97" i="7"/>
  <c r="F97" i="7"/>
  <c r="N94" i="7"/>
  <c r="O94" i="7" s="1"/>
  <c r="N93" i="7"/>
  <c r="O93" i="7" s="1"/>
  <c r="N92" i="7"/>
  <c r="O92" i="7" s="1"/>
  <c r="N91" i="7"/>
  <c r="O91" i="7" s="1"/>
  <c r="N90" i="7"/>
  <c r="O90" i="7" s="1"/>
  <c r="K71" i="7"/>
  <c r="H71" i="7"/>
  <c r="L56" i="7"/>
  <c r="L55" i="7"/>
  <c r="L46" i="7"/>
  <c r="J46" i="7"/>
  <c r="L45" i="7"/>
  <c r="J45" i="7"/>
  <c r="L44" i="7"/>
  <c r="J44" i="7"/>
  <c r="L43" i="7"/>
  <c r="J43" i="7"/>
  <c r="L42" i="7"/>
  <c r="J42" i="7"/>
  <c r="L41" i="7"/>
  <c r="L40" i="7"/>
  <c r="L39" i="7"/>
  <c r="L37" i="7"/>
  <c r="L36" i="7"/>
  <c r="M34" i="7"/>
  <c r="J33" i="7"/>
  <c r="L32" i="7"/>
  <c r="J31" i="7"/>
  <c r="L30" i="7"/>
  <c r="L28" i="7"/>
  <c r="L27" i="7"/>
  <c r="L26" i="7"/>
  <c r="L24" i="7"/>
  <c r="L17" i="7"/>
  <c r="J17" i="7"/>
  <c r="M16" i="7"/>
  <c r="L16" i="7"/>
  <c r="J16" i="7"/>
  <c r="L15" i="7"/>
  <c r="J15" i="7"/>
  <c r="J22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I17" i="6"/>
  <c r="L17" i="6" s="1"/>
  <c r="L14" i="6"/>
  <c r="N14" i="6" s="1"/>
  <c r="O14" i="6" s="1"/>
  <c r="I13" i="6"/>
  <c r="L13" i="6" s="1"/>
  <c r="I10" i="6"/>
  <c r="I9" i="6"/>
  <c r="I8" i="6"/>
  <c r="L8" i="6" s="1"/>
  <c r="M18" i="5"/>
  <c r="H18" i="5"/>
  <c r="G18" i="5"/>
  <c r="I11" i="5"/>
  <c r="I9" i="5"/>
  <c r="I8" i="5"/>
  <c r="L9" i="5" l="1"/>
  <c r="J11" i="5"/>
  <c r="J35" i="9"/>
  <c r="J19" i="6"/>
  <c r="L19" i="6"/>
  <c r="N19" i="6" s="1"/>
  <c r="O19" i="6" s="1"/>
  <c r="J25" i="6"/>
  <c r="L25" i="6"/>
  <c r="I18" i="5"/>
  <c r="N30" i="6"/>
  <c r="O30" i="6" s="1"/>
  <c r="N45" i="7"/>
  <c r="O45" i="7" s="1"/>
  <c r="J12" i="9"/>
  <c r="I62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1" i="7"/>
  <c r="K100" i="7"/>
  <c r="H100" i="7"/>
  <c r="G100" i="7"/>
  <c r="J14" i="7"/>
  <c r="N14" i="7" s="1"/>
  <c r="O14" i="7" s="1"/>
  <c r="N20" i="7"/>
  <c r="O20" i="7" s="1"/>
  <c r="L34" i="7"/>
  <c r="N34" i="7" s="1"/>
  <c r="O34" i="7" s="1"/>
  <c r="L33" i="7"/>
  <c r="N33" i="7" s="1"/>
  <c r="O33" i="7" s="1"/>
  <c r="N44" i="7"/>
  <c r="O44" i="7" s="1"/>
  <c r="N46" i="7"/>
  <c r="O46" i="7" s="1"/>
  <c r="J56" i="7"/>
  <c r="N56" i="7" s="1"/>
  <c r="O56" i="7" s="1"/>
  <c r="N17" i="7"/>
  <c r="O17" i="7" s="1"/>
  <c r="J26" i="7"/>
  <c r="N26" i="7" s="1"/>
  <c r="O26" i="7" s="1"/>
  <c r="J28" i="7"/>
  <c r="N28" i="7" s="1"/>
  <c r="O28" i="7" s="1"/>
  <c r="N32" i="7"/>
  <c r="O32" i="7" s="1"/>
  <c r="M97" i="7"/>
  <c r="L22" i="7"/>
  <c r="N22" i="7" s="1"/>
  <c r="O22" i="7" s="1"/>
  <c r="J36" i="7"/>
  <c r="N36" i="7" s="1"/>
  <c r="O36" i="7" s="1"/>
  <c r="J39" i="7"/>
  <c r="N39" i="7" s="1"/>
  <c r="O39" i="7" s="1"/>
  <c r="N41" i="7"/>
  <c r="O41" i="7" s="1"/>
  <c r="J9" i="6"/>
  <c r="J22" i="6"/>
  <c r="N22" i="6" s="1"/>
  <c r="O22" i="6" s="1"/>
  <c r="J9" i="7"/>
  <c r="N9" i="7" s="1"/>
  <c r="O9" i="7" s="1"/>
  <c r="L11" i="7"/>
  <c r="N11" i="7" s="1"/>
  <c r="O11" i="7" s="1"/>
  <c r="N13" i="7"/>
  <c r="O13" i="7" s="1"/>
  <c r="N16" i="7"/>
  <c r="O16" i="7" s="1"/>
  <c r="N42" i="7"/>
  <c r="O42" i="7" s="1"/>
  <c r="J55" i="7"/>
  <c r="N55" i="7" s="1"/>
  <c r="O55" i="7" s="1"/>
  <c r="L40" i="8"/>
  <c r="N40" i="8" s="1"/>
  <c r="L75" i="8"/>
  <c r="N75" i="8" s="1"/>
  <c r="O75" i="8" s="1"/>
  <c r="L9" i="6"/>
  <c r="L11" i="5"/>
  <c r="J13" i="6"/>
  <c r="N13" i="6" s="1"/>
  <c r="O13" i="6" s="1"/>
  <c r="J17" i="6"/>
  <c r="N17" i="6" s="1"/>
  <c r="O17" i="6" s="1"/>
  <c r="J23" i="6"/>
  <c r="N23" i="6" s="1"/>
  <c r="O23" i="6" s="1"/>
  <c r="N15" i="7"/>
  <c r="O15" i="7" s="1"/>
  <c r="N37" i="7"/>
  <c r="O37" i="7" s="1"/>
  <c r="N43" i="7"/>
  <c r="O43" i="7" s="1"/>
  <c r="N26" i="9"/>
  <c r="N20" i="9"/>
  <c r="N39" i="9"/>
  <c r="J34" i="9"/>
  <c r="N34" i="9" s="1"/>
  <c r="J11" i="9"/>
  <c r="N11" i="9" s="1"/>
  <c r="N18" i="9"/>
  <c r="J33" i="9"/>
  <c r="N33" i="9" s="1"/>
  <c r="J31" i="9"/>
  <c r="N31" i="9" s="1"/>
  <c r="N36" i="9"/>
  <c r="N38" i="9"/>
  <c r="N10" i="9"/>
  <c r="J17" i="9"/>
  <c r="N17" i="9" s="1"/>
  <c r="J19" i="9"/>
  <c r="N19" i="9" s="1"/>
  <c r="N22" i="9"/>
  <c r="N32" i="9"/>
  <c r="N40" i="9"/>
  <c r="N42" i="9"/>
  <c r="N45" i="9"/>
  <c r="N52" i="9"/>
  <c r="J8" i="9"/>
  <c r="J16" i="9"/>
  <c r="J55" i="9"/>
  <c r="L8" i="9"/>
  <c r="J15" i="9"/>
  <c r="N15" i="9" s="1"/>
  <c r="J46" i="9"/>
  <c r="N46" i="9" s="1"/>
  <c r="J47" i="9"/>
  <c r="N47" i="9" s="1"/>
  <c r="J49" i="9"/>
  <c r="N49" i="9" s="1"/>
  <c r="J23" i="9"/>
  <c r="N23" i="9" s="1"/>
  <c r="J41" i="9"/>
  <c r="N41" i="9" s="1"/>
  <c r="J43" i="9"/>
  <c r="N43" i="9" s="1"/>
  <c r="J44" i="9"/>
  <c r="N44" i="9" s="1"/>
  <c r="J53" i="9"/>
  <c r="N53" i="9" s="1"/>
  <c r="N9" i="9"/>
  <c r="J21" i="9"/>
  <c r="N21" i="9" s="1"/>
  <c r="J29" i="9"/>
  <c r="N29" i="9" s="1"/>
  <c r="J30" i="9"/>
  <c r="N30" i="9" s="1"/>
  <c r="N37" i="9"/>
  <c r="J50" i="9"/>
  <c r="N50" i="9" s="1"/>
  <c r="J27" i="9"/>
  <c r="N27" i="9" s="1"/>
  <c r="J48" i="9"/>
  <c r="N48" i="9" s="1"/>
  <c r="J54" i="9"/>
  <c r="N54" i="9" s="1"/>
  <c r="J52" i="8"/>
  <c r="N52" i="8" s="1"/>
  <c r="O52" i="8" s="1"/>
  <c r="L10" i="8"/>
  <c r="L44" i="8"/>
  <c r="N44" i="8" s="1"/>
  <c r="O44" i="8" s="1"/>
  <c r="J69" i="8"/>
  <c r="N69" i="8" s="1"/>
  <c r="O69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2" i="8"/>
  <c r="L72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8" i="8"/>
  <c r="N68" i="8" s="1"/>
  <c r="O68" i="8" s="1"/>
  <c r="J11" i="8"/>
  <c r="N11" i="8" s="1"/>
  <c r="O11" i="8" s="1"/>
  <c r="J18" i="8"/>
  <c r="J39" i="8"/>
  <c r="J49" i="8"/>
  <c r="J67" i="8"/>
  <c r="J74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7" i="8"/>
  <c r="L74" i="8"/>
  <c r="J29" i="8"/>
  <c r="J35" i="8"/>
  <c r="J46" i="8"/>
  <c r="N46" i="8" s="1"/>
  <c r="O46" i="8" s="1"/>
  <c r="N55" i="8"/>
  <c r="O55" i="8" s="1"/>
  <c r="J70" i="8"/>
  <c r="N70" i="8" s="1"/>
  <c r="O70" i="8" s="1"/>
  <c r="L29" i="8"/>
  <c r="L35" i="8"/>
  <c r="J32" i="8"/>
  <c r="N32" i="8" s="1"/>
  <c r="J38" i="8"/>
  <c r="J48" i="8"/>
  <c r="J58" i="8"/>
  <c r="N58" i="8" s="1"/>
  <c r="O58" i="8" s="1"/>
  <c r="J66" i="8"/>
  <c r="J73" i="8"/>
  <c r="N12" i="8"/>
  <c r="O12" i="8" s="1"/>
  <c r="J25" i="8"/>
  <c r="N25" i="8" s="1"/>
  <c r="O25" i="8" s="1"/>
  <c r="L38" i="8"/>
  <c r="L48" i="8"/>
  <c r="L66" i="8"/>
  <c r="L73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1" i="8"/>
  <c r="N71" i="8" s="1"/>
  <c r="O71" i="8" s="1"/>
  <c r="O97" i="7"/>
  <c r="J21" i="7"/>
  <c r="J23" i="7"/>
  <c r="J29" i="7"/>
  <c r="N97" i="7"/>
  <c r="L21" i="7"/>
  <c r="L23" i="7"/>
  <c r="L29" i="7"/>
  <c r="L35" i="7"/>
  <c r="J27" i="7"/>
  <c r="N27" i="7" s="1"/>
  <c r="O27" i="7" s="1"/>
  <c r="N40" i="7"/>
  <c r="O40" i="7" s="1"/>
  <c r="L12" i="7"/>
  <c r="N12" i="7" s="1"/>
  <c r="O12" i="7" s="1"/>
  <c r="L31" i="7"/>
  <c r="N31" i="7" s="1"/>
  <c r="O31" i="7" s="1"/>
  <c r="J38" i="7"/>
  <c r="J8" i="7"/>
  <c r="J10" i="7"/>
  <c r="N10" i="7" s="1"/>
  <c r="O10" i="7" s="1"/>
  <c r="J24" i="7"/>
  <c r="N24" i="7" s="1"/>
  <c r="O24" i="7" s="1"/>
  <c r="N30" i="7"/>
  <c r="O30" i="7" s="1"/>
  <c r="L38" i="7"/>
  <c r="I71" i="7"/>
  <c r="I100" i="7" s="1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H14" i="3"/>
  <c r="I10" i="3"/>
  <c r="O146" i="2"/>
  <c r="M146" i="2"/>
  <c r="K146" i="2"/>
  <c r="J146" i="2"/>
  <c r="I146" i="2"/>
  <c r="P145" i="2"/>
  <c r="N8" i="2"/>
  <c r="L8" i="2"/>
  <c r="L146" i="2" s="1"/>
  <c r="M806" i="1"/>
  <c r="K806" i="1"/>
  <c r="H806" i="1"/>
  <c r="G806" i="1"/>
  <c r="I621" i="1"/>
  <c r="L10" i="1"/>
  <c r="N10" i="1" s="1"/>
  <c r="O10" i="1" s="1"/>
  <c r="J9" i="1"/>
  <c r="N9" i="1" s="1"/>
  <c r="N11" i="5" l="1"/>
  <c r="O11" i="5" s="1"/>
  <c r="J79" i="8"/>
  <c r="L79" i="8"/>
  <c r="L621" i="1"/>
  <c r="N621" i="1" s="1"/>
  <c r="O621" i="1" s="1"/>
  <c r="O32" i="8"/>
  <c r="I14" i="3"/>
  <c r="N12" i="9"/>
  <c r="N10" i="6"/>
  <c r="O10" i="6" s="1"/>
  <c r="N10" i="8"/>
  <c r="O10" i="8" s="1"/>
  <c r="N9" i="6"/>
  <c r="O9" i="6" s="1"/>
  <c r="N25" i="6"/>
  <c r="O25" i="6" s="1"/>
  <c r="N35" i="9"/>
  <c r="L35" i="6"/>
  <c r="N24" i="6"/>
  <c r="O24" i="6" s="1"/>
  <c r="N20" i="6"/>
  <c r="O20" i="6" s="1"/>
  <c r="M100" i="7"/>
  <c r="L18" i="5"/>
  <c r="L62" i="9"/>
  <c r="J62" i="9"/>
  <c r="N146" i="2"/>
  <c r="N23" i="7"/>
  <c r="O23" i="7" s="1"/>
  <c r="J10" i="3"/>
  <c r="L10" i="3"/>
  <c r="N21" i="7"/>
  <c r="O21" i="7" s="1"/>
  <c r="L71" i="7"/>
  <c r="L100" i="7" s="1"/>
  <c r="N8" i="9"/>
  <c r="N55" i="9"/>
  <c r="N16" i="9"/>
  <c r="N28" i="9"/>
  <c r="N72" i="8"/>
  <c r="O72" i="8" s="1"/>
  <c r="N29" i="8"/>
  <c r="O29" i="8" s="1"/>
  <c r="N38" i="8"/>
  <c r="O38" i="8" s="1"/>
  <c r="N49" i="8"/>
  <c r="O49" i="8" s="1"/>
  <c r="N39" i="8"/>
  <c r="O39" i="8" s="1"/>
  <c r="N73" i="8"/>
  <c r="N35" i="8"/>
  <c r="O35" i="8" s="1"/>
  <c r="N18" i="8"/>
  <c r="O18" i="8" s="1"/>
  <c r="N66" i="8"/>
  <c r="O66" i="8" s="1"/>
  <c r="N74" i="8"/>
  <c r="O74" i="8" s="1"/>
  <c r="N48" i="8"/>
  <c r="O48" i="8" s="1"/>
  <c r="N67" i="8"/>
  <c r="O67" i="8" s="1"/>
  <c r="J71" i="7"/>
  <c r="J100" i="7" s="1"/>
  <c r="N8" i="7"/>
  <c r="N38" i="7"/>
  <c r="O38" i="7" s="1"/>
  <c r="N29" i="7"/>
  <c r="O29" i="7" s="1"/>
  <c r="N35" i="7"/>
  <c r="O35" i="7" s="1"/>
  <c r="J35" i="6"/>
  <c r="N8" i="6"/>
  <c r="J18" i="5"/>
  <c r="N8" i="5"/>
  <c r="N18" i="5" s="1"/>
  <c r="P8" i="2"/>
  <c r="J806" i="1"/>
  <c r="I806" i="1"/>
  <c r="O9" i="1"/>
  <c r="N10" i="3" l="1"/>
  <c r="O10" i="3" s="1"/>
  <c r="L806" i="1"/>
  <c r="N79" i="8"/>
  <c r="O79" i="8"/>
  <c r="L14" i="3"/>
  <c r="J14" i="3"/>
  <c r="P146" i="2"/>
  <c r="N35" i="6"/>
  <c r="O73" i="8"/>
  <c r="O8" i="9"/>
  <c r="O62" i="9" s="1"/>
  <c r="N62" i="9"/>
  <c r="O806" i="1"/>
  <c r="O8" i="7"/>
  <c r="O71" i="7" s="1"/>
  <c r="O100" i="7" s="1"/>
  <c r="N71" i="7"/>
  <c r="N100" i="7" s="1"/>
  <c r="O8" i="6"/>
  <c r="O35" i="6" s="1"/>
  <c r="O8" i="5"/>
  <c r="O18" i="5" s="1"/>
  <c r="Q8" i="2"/>
  <c r="Q146" i="2" s="1"/>
  <c r="N806" i="1"/>
  <c r="O14" i="3" l="1"/>
  <c r="N14" i="3"/>
</calcChain>
</file>

<file path=xl/sharedStrings.xml><?xml version="1.0" encoding="utf-8"?>
<sst xmlns="http://schemas.openxmlformats.org/spreadsheetml/2006/main" count="6630" uniqueCount="1559">
  <si>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</si>
  <si>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</si>
  <si>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</si>
  <si>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</si>
  <si>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</si>
  <si>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</si>
  <si>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</si>
  <si>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</si>
  <si>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</si>
  <si>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</si>
  <si>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</si>
  <si>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</si>
  <si>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</si>
  <si>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</si>
  <si>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</si>
  <si>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</si>
  <si>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</si>
  <si>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</si>
  <si>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</si>
  <si>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</si>
  <si>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</si>
  <si>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</si>
  <si>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</si>
  <si>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</si>
  <si>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</si>
  <si>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</si>
  <si>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</si>
  <si>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</si>
  <si>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</si>
  <si>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</si>
  <si>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</si>
  <si>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</si>
  <si>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</si>
  <si>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</si>
  <si>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</si>
  <si>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</si>
  <si>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</si>
  <si>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</si>
  <si>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</si>
  <si>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</si>
  <si>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</si>
  <si>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</si>
  <si>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</si>
  <si>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</si>
  <si>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</si>
  <si>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</si>
  <si>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</si>
  <si>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</si>
  <si>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</si>
  <si>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</si>
  <si>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</si>
  <si>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</si>
  <si>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</si>
  <si>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</si>
  <si>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</si>
  <si>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</si>
  <si>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</si>
  <si>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</si>
  <si>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</si>
  <si>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</si>
  <si>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</si>
  <si>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</si>
  <si>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</si>
  <si>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</si>
  <si>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</si>
  <si>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</si>
  <si>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</si>
  <si>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</si>
  <si>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</si>
  <si>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</si>
  <si>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</si>
  <si>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</si>
  <si>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</si>
  <si>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</si>
  <si>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</si>
  <si>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</si>
  <si>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</si>
  <si>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</si>
  <si>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</si>
  <si>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</si>
  <si>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</si>
  <si>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</si>
  <si>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</si>
  <si>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</si>
  <si>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</si>
  <si>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</si>
  <si>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</si>
  <si>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</si>
  <si>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</si>
  <si>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</si>
  <si>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</si>
  <si>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</si>
  <si>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</si>
  <si>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</si>
  <si>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</si>
  <si>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</si>
  <si>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</si>
  <si>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</si>
  <si>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</si>
  <si>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</si>
  <si>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</si>
  <si>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</si>
  <si>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</si>
  <si>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</si>
  <si>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</si>
  <si>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</si>
  <si>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</si>
  <si>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</si>
  <si>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</si>
  <si>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</si>
  <si>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</si>
  <si>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</si>
  <si>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</si>
  <si>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</si>
  <si>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</si>
  <si>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</si>
  <si>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</si>
  <si>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</si>
  <si>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</si>
  <si>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</si>
  <si>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</si>
  <si>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</si>
  <si>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</si>
  <si>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</si>
  <si>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</si>
  <si>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</si>
  <si>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</si>
  <si>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</si>
  <si>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</si>
  <si>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</si>
  <si>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</si>
  <si>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</si>
  <si>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</si>
  <si>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</si>
  <si>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</si>
  <si>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</si>
  <si>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</si>
  <si>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</si>
  <si>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</si>
  <si>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</si>
  <si>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</si>
  <si>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</si>
  <si>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</si>
  <si>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</si>
  <si>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</si>
  <si>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</si>
  <si>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</si>
  <si>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</si>
  <si>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</si>
  <si>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</si>
  <si>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</si>
  <si>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</si>
  <si>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</si>
  <si>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</si>
  <si>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</si>
  <si>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</si>
  <si>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</si>
  <si>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</si>
  <si>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</si>
  <si>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</si>
  <si>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</si>
  <si>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</si>
  <si>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</si>
  <si>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</si>
  <si>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</si>
  <si>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</si>
  <si>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</si>
  <si>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</si>
  <si>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</si>
  <si>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</si>
  <si>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</si>
  <si>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</si>
  <si>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</si>
  <si>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</si>
  <si>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</si>
  <si>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</si>
  <si>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</si>
  <si>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</si>
  <si>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</si>
  <si>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</si>
  <si>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</si>
  <si>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</si>
  <si>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</si>
  <si>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</si>
  <si>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</si>
  <si>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</si>
  <si>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</si>
  <si>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</si>
  <si>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</si>
  <si>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</si>
  <si>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</si>
  <si>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</si>
  <si>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</si>
  <si>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</si>
  <si>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</si>
  <si>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</si>
  <si>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</si>
  <si>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</si>
  <si>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</si>
  <si>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</si>
  <si>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</si>
  <si>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</si>
  <si>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</si>
  <si>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</si>
  <si>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</si>
  <si>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</si>
  <si>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</si>
  <si>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</si>
  <si>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</si>
  <si>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</si>
  <si>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</si>
  <si>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</si>
  <si>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</si>
  <si>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</si>
  <si>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</si>
  <si>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</si>
  <si>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</si>
  <si>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</si>
  <si>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</si>
  <si>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</si>
  <si>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</si>
  <si>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</si>
  <si>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</si>
  <si>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</si>
  <si>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</si>
  <si>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</si>
  <si>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</si>
  <si>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</si>
  <si>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</si>
  <si>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</si>
  <si>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</si>
  <si>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</si>
  <si>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</si>
  <si>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</si>
  <si>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</si>
  <si>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</si>
  <si>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</si>
  <si>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</si>
  <si>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</si>
  <si>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</si>
  <si>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</si>
  <si>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</si>
  <si>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</si>
  <si>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</si>
  <si>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</si>
  <si>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</si>
  <si>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</si>
  <si>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</si>
  <si>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</si>
  <si>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</si>
  <si>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</si>
  <si>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</si>
  <si>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</si>
  <si>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</si>
  <si>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</si>
  <si>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</si>
  <si>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</si>
  <si>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</si>
  <si>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</si>
  <si>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</si>
  <si>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</si>
  <si>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</si>
  <si>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</si>
  <si>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</si>
  <si>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</si>
  <si>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</si>
  <si>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</si>
  <si>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</si>
  <si>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</si>
  <si>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</si>
  <si>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</si>
  <si>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</si>
  <si>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</si>
  <si>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</si>
  <si>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</si>
  <si>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</si>
  <si>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</si>
  <si>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</si>
  <si>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</si>
  <si>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</si>
  <si>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</si>
  <si>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</si>
  <si>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</si>
  <si>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</si>
  <si>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</si>
  <si>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</si>
  <si>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</si>
  <si>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</si>
  <si>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</si>
  <si>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</si>
  <si>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</si>
  <si>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</si>
  <si>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</si>
  <si>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</si>
  <si>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</si>
  <si>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</si>
  <si>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</si>
  <si>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</si>
  <si>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</si>
  <si>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</si>
  <si>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</si>
  <si>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</si>
  <si>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</si>
  <si>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</si>
  <si>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</si>
  <si>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</si>
  <si>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</si>
  <si>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</si>
  <si>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</si>
  <si>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</si>
  <si>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</si>
  <si>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</si>
  <si>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</si>
  <si>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</si>
  <si>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</si>
  <si>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</si>
  <si>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</si>
  <si>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</si>
  <si>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</si>
  <si>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</si>
  <si>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</si>
  <si>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</si>
  <si>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</si>
  <si>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</si>
  <si>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</si>
  <si>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</si>
  <si>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</si>
  <si>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</si>
  <si>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</si>
  <si>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</si>
  <si>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</si>
  <si>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</si>
  <si>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</si>
  <si>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</si>
  <si>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</si>
  <si>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</si>
  <si>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</si>
  <si>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</si>
  <si>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</si>
  <si>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</si>
  <si>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</si>
  <si>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</si>
  <si>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</si>
  <si>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</si>
  <si>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</si>
  <si>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</si>
  <si>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</si>
  <si>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</si>
  <si>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</si>
  <si>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</si>
  <si>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</si>
  <si>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</si>
  <si>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</si>
  <si>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</si>
  <si>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</si>
  <si>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</si>
  <si>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</si>
  <si>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</si>
  <si>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</si>
  <si>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</si>
  <si>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</si>
  <si>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</si>
  <si>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</si>
  <si>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</si>
  <si>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</si>
  <si>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</si>
  <si>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</si>
  <si>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</si>
  <si>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</si>
  <si>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</si>
  <si>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</si>
  <si>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</si>
  <si>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</si>
  <si>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</si>
  <si>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</si>
  <si>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</si>
  <si>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</si>
  <si>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</si>
  <si>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</si>
  <si>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</si>
  <si>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</si>
  <si>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</si>
  <si>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</si>
  <si>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</si>
  <si>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</si>
  <si>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</si>
  <si>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</si>
  <si>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</si>
  <si>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</si>
  <si>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</si>
  <si>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</si>
  <si>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</si>
  <si>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</si>
  <si>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</si>
  <si>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</si>
  <si>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</si>
  <si>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</si>
  <si>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</si>
  <si>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</si>
  <si>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</si>
  <si>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</si>
  <si>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</si>
  <si>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</si>
  <si>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</si>
  <si>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</si>
  <si>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</si>
  <si>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</si>
  <si>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</si>
  <si>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</si>
  <si>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</si>
  <si>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</si>
  <si>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</si>
  <si>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</si>
  <si>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</si>
  <si>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</si>
  <si>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</si>
  <si>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</si>
  <si>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</si>
  <si>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</si>
  <si>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</si>
  <si>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</si>
  <si>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</si>
  <si>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</si>
  <si>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</si>
  <si>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</si>
  <si>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</si>
  <si>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</si>
  <si>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</si>
  <si>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</si>
  <si>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</si>
  <si>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</si>
  <si>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</si>
  <si>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</si>
  <si>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</si>
  <si>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</si>
  <si>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</si>
  <si>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</si>
  <si>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</si>
  <si>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</si>
  <si>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</si>
  <si>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</si>
  <si>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</si>
  <si>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</si>
  <si>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</si>
  <si>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</si>
  <si>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</si>
  <si>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</si>
  <si>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</si>
  <si>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</si>
  <si>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</si>
  <si>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</si>
  <si>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</si>
  <si>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</si>
  <si>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</si>
  <si>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</si>
  <si>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</si>
  <si>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</si>
  <si>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</si>
  <si>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</si>
  <si>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</si>
  <si>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</si>
  <si>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</si>
  <si>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</si>
  <si>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</si>
  <si>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</si>
  <si>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</si>
  <si>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</si>
  <si>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</si>
  <si>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</si>
  <si>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</si>
  <si>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</si>
  <si>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</si>
  <si>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</si>
  <si>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</si>
  <si>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</si>
  <si>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</si>
  <si>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</si>
  <si>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</si>
  <si>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</si>
  <si>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</si>
  <si>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</si>
  <si>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</si>
  <si>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</si>
  <si>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</si>
  <si>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</si>
  <si>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</si>
  <si>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</si>
  <si>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</si>
  <si>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</si>
  <si>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</si>
  <si>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</si>
  <si>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</si>
  <si>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</si>
  <si>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</si>
  <si>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</si>
  <si>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</si>
  <si>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</si>
  <si>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</si>
  <si>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</si>
  <si>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</si>
  <si>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</si>
  <si>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</si>
  <si>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</si>
  <si>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</si>
  <si>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</si>
  <si>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</si>
  <si>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</si>
  <si>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</si>
  <si>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</si>
  <si>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</si>
  <si>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</si>
  <si>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</si>
  <si>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</si>
  <si>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</si>
  <si>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</si>
  <si>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</si>
  <si>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</si>
  <si>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</si>
  <si>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</si>
  <si>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</si>
  <si>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</si>
  <si>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</si>
  <si>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</si>
  <si>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</si>
  <si>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</si>
  <si>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</si>
  <si>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</si>
  <si>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</si>
  <si>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</si>
  <si>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</si>
  <si>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</si>
  <si>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</si>
  <si>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</si>
  <si>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</si>
  <si>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</si>
  <si>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</si>
  <si>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</si>
  <si>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</si>
  <si>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</si>
  <si>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</si>
  <si>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</si>
  <si>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</si>
  <si>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</si>
  <si>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</si>
  <si>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</si>
  <si>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</si>
  <si>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</si>
  <si>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</si>
  <si>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</si>
  <si>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</si>
  <si>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</si>
  <si>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</si>
  <si>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</si>
  <si>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</si>
  <si>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</si>
  <si>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</si>
  <si>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</si>
  <si>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</si>
  <si>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</si>
  <si>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</si>
  <si>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</si>
  <si>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</si>
  <si>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</si>
  <si>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</si>
  <si>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</si>
  <si>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</si>
  <si>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</si>
  <si>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</si>
  <si>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</si>
  <si>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</si>
  <si>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</si>
  <si>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</si>
  <si>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</si>
  <si>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</si>
  <si>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</si>
  <si>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</si>
  <si>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</si>
  <si>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</si>
  <si>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</si>
  <si>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</si>
  <si>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</si>
  <si>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</si>
  <si>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</si>
  <si>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</si>
  <si>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</si>
  <si>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</si>
  <si>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</si>
  <si>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</si>
  <si>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</si>
  <si>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</si>
  <si>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</si>
  <si>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</si>
  <si>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</si>
  <si>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</si>
  <si>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</si>
  <si>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</si>
  <si>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</si>
  <si>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</si>
  <si>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</si>
  <si>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</si>
  <si>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</si>
  <si>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</si>
  <si>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</si>
  <si>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</si>
  <si>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</si>
  <si>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</si>
  <si>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</si>
  <si>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</si>
  <si>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</si>
  <si>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</si>
  <si>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</si>
  <si>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</si>
  <si>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</si>
  <si>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</si>
  <si>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</si>
  <si>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</si>
  <si>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</si>
  <si>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</si>
  <si>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</si>
  <si>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</si>
  <si>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</si>
  <si>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</si>
  <si>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</si>
  <si>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</si>
  <si>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</si>
  <si>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</si>
  <si>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</si>
  <si>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</si>
  <si>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</si>
  <si>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</si>
  <si>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</si>
  <si>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</si>
  <si>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</si>
  <si>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</si>
  <si>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</si>
  <si>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</si>
  <si>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</si>
  <si>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</si>
  <si>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</si>
  <si>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</si>
  <si>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</si>
  <si>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</si>
  <si>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</si>
  <si>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</si>
  <si>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</si>
  <si>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</si>
  <si>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</si>
  <si>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</si>
  <si>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</si>
  <si>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</si>
  <si>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</si>
  <si>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</si>
  <si>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</si>
  <si>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</si>
  <si>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</si>
  <si>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</si>
  <si>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</si>
  <si>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</si>
  <si>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</si>
  <si>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</si>
  <si>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</si>
  <si>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</si>
  <si>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</si>
  <si>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</si>
  <si>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</si>
  <si>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</si>
  <si>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</si>
  <si>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</si>
  <si>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</si>
  <si>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</si>
  <si>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</si>
  <si>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</si>
  <si>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</si>
  <si>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</si>
  <si>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</si>
  <si>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</si>
  <si>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</si>
  <si>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</si>
  <si>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</si>
  <si>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</si>
  <si>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</si>
  <si>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</si>
  <si>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</si>
  <si>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</si>
  <si>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</si>
  <si>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</si>
  <si>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</si>
  <si>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</si>
  <si>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</si>
  <si>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</si>
  <si>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</si>
  <si>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</si>
  <si>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</si>
  <si>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</si>
  <si>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</si>
  <si>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</si>
  <si>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</si>
  <si>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</si>
  <si>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</si>
  <si>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</si>
  <si>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</si>
  <si>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</si>
  <si>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</si>
  <si>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</si>
  <si>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</si>
  <si>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</si>
  <si>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</si>
  <si>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</si>
  <si>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</si>
  <si>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</si>
  <si>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</si>
  <si>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</si>
  <si>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</si>
  <si>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</si>
  <si>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</si>
  <si>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</si>
  <si>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</si>
  <si>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</si>
  <si>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</si>
  <si>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</si>
  <si>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</si>
  <si>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</si>
  <si>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</si>
  <si>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</si>
  <si>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</si>
  <si>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</si>
  <si>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</si>
  <si>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</si>
  <si>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</si>
  <si>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</si>
  <si>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</si>
  <si>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</si>
  <si>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</si>
  <si>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</si>
  <si>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</si>
  <si>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</si>
  <si>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</si>
  <si>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</si>
  <si>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</si>
  <si>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</si>
  <si>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</si>
  <si>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</si>
  <si>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</si>
  <si>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</si>
  <si>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</si>
  <si>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</si>
  <si>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</si>
  <si>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</si>
  <si>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</si>
  <si>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</si>
  <si>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</si>
  <si>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</si>
  <si>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</si>
  <si>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</si>
  <si>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</si>
  <si>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</si>
  <si>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</si>
  <si>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</si>
  <si>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</si>
  <si>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</si>
  <si>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</si>
  <si>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</si>
  <si>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</si>
  <si>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</si>
  <si>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</si>
  <si>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</si>
  <si>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</si>
  <si>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</si>
  <si>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</si>
  <si>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</si>
  <si>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</si>
  <si>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</si>
  <si>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</si>
  <si>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</si>
  <si>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</si>
  <si>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</si>
  <si>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</si>
  <si>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</si>
  <si>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</si>
  <si>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</si>
  <si>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</si>
  <si>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</si>
  <si>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</si>
  <si>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</si>
  <si>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</si>
  <si>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</si>
  <si>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</si>
  <si>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</si>
  <si>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</si>
  <si>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</si>
  <si>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</si>
  <si>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</si>
  <si>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</si>
  <si>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</si>
  <si>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</si>
  <si>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</si>
  <si>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</si>
  <si>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</si>
  <si>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</si>
  <si>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</si>
  <si>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</si>
  <si>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</si>
  <si>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</si>
  <si>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</si>
  <si>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</si>
  <si>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</si>
  <si>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</si>
  <si>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</si>
  <si>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</si>
  <si>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</si>
  <si>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</si>
  <si>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</si>
  <si>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</si>
  <si>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</si>
  <si>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</si>
  <si>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</si>
  <si>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</si>
  <si>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</si>
  <si>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</si>
  <si>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</si>
  <si>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</si>
  <si>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</si>
  <si>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</si>
  <si>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</si>
  <si>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</si>
  <si>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</si>
  <si>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</si>
  <si>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</si>
  <si>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</si>
  <si>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</si>
  <si>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</si>
  <si>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</si>
  <si>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</si>
  <si>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</si>
  <si>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</si>
  <si>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</si>
  <si>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</si>
  <si>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</si>
  <si>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</si>
  <si>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</si>
  <si>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</si>
  <si>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</si>
  <si>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</si>
  <si>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</si>
  <si>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</si>
  <si>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</si>
  <si>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</si>
  <si>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</si>
  <si>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</si>
  <si>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</si>
  <si>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</si>
  <si>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</si>
  <si>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</si>
  <si>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</si>
  <si>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</si>
  <si>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</si>
  <si>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</si>
  <si>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</si>
  <si>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</si>
  <si>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</si>
  <si>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</si>
  <si>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</si>
  <si>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</si>
  <si>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</si>
  <si>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</si>
  <si>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</si>
  <si>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</si>
  <si>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</si>
  <si>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</si>
  <si>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</si>
  <si>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</si>
  <si>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</si>
  <si>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</si>
  <si>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</si>
  <si>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</si>
  <si>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</si>
  <si>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</si>
  <si>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</si>
  <si>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</si>
  <si>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</si>
  <si>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</si>
  <si>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</si>
  <si>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</si>
  <si>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</si>
  <si>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</si>
  <si>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</si>
  <si>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</si>
  <si>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</si>
  <si>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</si>
  <si>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</si>
  <si>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</si>
  <si>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</si>
  <si>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</si>
  <si>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</si>
  <si>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</si>
  <si>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</si>
  <si>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</si>
  <si>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</si>
  <si>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</si>
  <si>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</si>
  <si>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</si>
  <si>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</si>
  <si>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</si>
  <si>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</si>
  <si>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</si>
  <si>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</si>
  <si>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</si>
  <si>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</si>
  <si>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</si>
  <si>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</si>
  <si>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</si>
  <si>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</si>
  <si>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</si>
  <si>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</si>
  <si>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</si>
  <si>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</si>
  <si>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</si>
  <si>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</si>
  <si>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</si>
  <si>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</si>
  <si>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</si>
  <si>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</si>
  <si>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</si>
  <si>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</si>
  <si>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</si>
  <si>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</si>
  <si>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</si>
  <si>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</si>
  <si>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</si>
  <si>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</si>
  <si>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</si>
  <si>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</si>
  <si>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</si>
  <si>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</si>
  <si>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</si>
  <si>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</si>
  <si>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</si>
  <si>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</si>
  <si>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</si>
  <si>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</si>
  <si>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</si>
  <si>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</si>
  <si>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</si>
  <si>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</si>
  <si>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</si>
  <si>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</si>
  <si>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</si>
  <si>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</si>
  <si>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</si>
  <si>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</si>
  <si>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</si>
  <si>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</si>
  <si>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</si>
  <si>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</si>
  <si>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</si>
  <si>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</si>
  <si>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</si>
  <si>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</si>
  <si>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</si>
  <si>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</si>
  <si>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</si>
  <si>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</si>
  <si>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</si>
  <si>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</si>
  <si>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</si>
  <si>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</si>
  <si>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</si>
  <si>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</si>
  <si>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</si>
  <si>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</si>
  <si>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</si>
  <si>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</si>
  <si>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</si>
  <si>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</si>
  <si>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</si>
  <si>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</si>
  <si>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</si>
  <si>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</si>
  <si>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</si>
  <si>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</si>
  <si>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</si>
  <si>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</si>
  <si>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</si>
  <si>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</si>
  <si>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</si>
  <si>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</si>
  <si>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</si>
  <si>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</si>
  <si>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</si>
  <si>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</si>
  <si>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</si>
  <si>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</si>
  <si>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</si>
  <si>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</si>
  <si>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</si>
  <si>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</si>
  <si>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</si>
  <si>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</si>
  <si>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</si>
  <si>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</si>
  <si>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</si>
  <si>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</si>
  <si>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</si>
  <si>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</si>
  <si>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</si>
  <si>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</si>
  <si>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</si>
  <si>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</si>
  <si>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</si>
  <si>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</si>
  <si>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</si>
  <si>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</si>
  <si>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</si>
  <si>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</si>
  <si>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</si>
  <si>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</si>
  <si>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</si>
  <si>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</si>
  <si>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</si>
  <si>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</si>
  <si>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</si>
  <si>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</si>
  <si>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</si>
  <si>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</si>
  <si>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</si>
  <si>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</si>
  <si>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</si>
  <si>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</si>
  <si>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</si>
  <si>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</si>
  <si>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</si>
  <si>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</si>
  <si>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</si>
  <si>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</si>
  <si>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</si>
  <si>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</si>
  <si>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</si>
  <si>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</si>
  <si>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</si>
  <si>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</si>
  <si>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</si>
  <si>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</si>
  <si>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</si>
  <si>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</si>
  <si>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</si>
  <si>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</si>
  <si>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</si>
  <si>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</si>
  <si>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</si>
  <si>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</si>
  <si>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</si>
  <si>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</si>
  <si>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</si>
  <si>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</si>
  <si>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</si>
  <si>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</si>
  <si>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</si>
  <si>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</si>
  <si>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</si>
  <si>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</si>
  <si>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</si>
  <si>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</si>
  <si>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</si>
  <si>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</si>
  <si>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</si>
  <si>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</si>
  <si>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</si>
  <si>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</si>
  <si>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</si>
  <si>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</si>
  <si>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</si>
  <si>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</si>
  <si>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</si>
  <si>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</si>
  <si>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</si>
  <si>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</si>
  <si>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</si>
  <si>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</si>
  <si>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</si>
  <si>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</si>
  <si>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</si>
  <si>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</si>
  <si>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</si>
  <si>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</si>
  <si>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</si>
  <si>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</si>
  <si>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</si>
  <si>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</si>
  <si>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</si>
  <si>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</si>
  <si>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</si>
  <si>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</si>
  <si>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</si>
  <si>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</si>
  <si>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</si>
  <si>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</si>
  <si>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</si>
  <si>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</si>
  <si>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</si>
  <si>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</si>
  <si>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</si>
  <si>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</si>
  <si>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</si>
  <si>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</si>
  <si>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</si>
  <si>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</si>
  <si>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</si>
  <si>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</si>
  <si>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</si>
  <si>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</si>
  <si>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</si>
  <si>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</si>
  <si>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</si>
  <si>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</si>
  <si>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</si>
  <si>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</si>
  <si>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</si>
  <si>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</si>
  <si>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</si>
  <si>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</si>
  <si>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</si>
  <si>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</si>
  <si>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</si>
  <si>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</si>
  <si>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</si>
  <si>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</si>
  <si>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</si>
  <si>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</si>
  <si>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</si>
  <si>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</si>
  <si>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</si>
  <si>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</si>
  <si>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</si>
  <si>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</si>
  <si>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</si>
  <si>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</si>
  <si>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</si>
  <si>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</si>
  <si>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</si>
  <si>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</si>
  <si>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</si>
  <si>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</si>
  <si>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</si>
  <si>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</si>
  <si>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</si>
  <si>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</si>
  <si>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</si>
  <si>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</si>
  <si>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</si>
  <si>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</si>
  <si>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</si>
  <si>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</si>
  <si>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</si>
  <si>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</si>
  <si>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</si>
  <si>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</si>
  <si>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</si>
  <si>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</si>
  <si>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</si>
  <si>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</si>
  <si>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</si>
  <si>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</si>
  <si>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</si>
  <si>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</si>
  <si>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</si>
  <si>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</si>
  <si>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</si>
  <si>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</si>
  <si>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</si>
  <si>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</si>
  <si>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</si>
  <si>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</si>
  <si>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</si>
  <si>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</si>
  <si>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</si>
  <si>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</si>
  <si>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</si>
  <si>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</si>
  <si>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</si>
  <si>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</si>
  <si>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</si>
  <si>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</si>
  <si>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</si>
  <si>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</si>
  <si>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</si>
  <si>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</si>
  <si>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</si>
  <si>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</si>
  <si>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</si>
  <si>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</si>
  <si>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</si>
  <si>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</si>
  <si>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</si>
  <si>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</si>
  <si>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</si>
  <si>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</si>
  <si>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</si>
  <si>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</si>
  <si>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</si>
  <si>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</si>
  <si>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</si>
  <si>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</si>
  <si>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</si>
  <si>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</si>
  <si>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</si>
  <si>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</si>
  <si>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</si>
  <si>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</si>
  <si>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</si>
  <si>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</si>
  <si>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</si>
  <si>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</si>
  <si>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</si>
  <si>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</si>
  <si>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</si>
  <si>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</si>
  <si>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</si>
  <si>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</si>
  <si>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</si>
  <si>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</si>
  <si>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</si>
  <si>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</si>
  <si>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</si>
  <si>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</si>
  <si>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</si>
  <si>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</si>
  <si>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</si>
  <si>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</si>
  <si>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</si>
  <si>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</si>
  <si>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</si>
  <si>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</si>
  <si>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</si>
  <si>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</si>
  <si>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</si>
  <si>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</si>
  <si>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</si>
  <si>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</si>
  <si>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</si>
  <si>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</si>
  <si>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</si>
  <si>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</si>
  <si>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</si>
  <si>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</si>
  <si>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</si>
  <si>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</si>
  <si>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</si>
  <si>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</si>
  <si>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</si>
  <si>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</si>
  <si>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</si>
  <si>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</si>
  <si>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</si>
  <si>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</si>
  <si>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</si>
  <si>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</si>
  <si>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</si>
  <si>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</si>
  <si>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</si>
  <si>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</si>
  <si>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</si>
  <si>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</si>
  <si>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</si>
  <si>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</si>
  <si>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</si>
  <si>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</si>
  <si>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</si>
  <si>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</si>
  <si>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</si>
  <si>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</si>
  <si>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</si>
  <si>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</si>
  <si>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</si>
  <si>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</si>
  <si>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</si>
  <si>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</si>
  <si>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</si>
  <si>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</si>
  <si>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</si>
  <si>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</si>
  <si>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</si>
  <si>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</si>
  <si>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</si>
  <si>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</si>
  <si>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</si>
  <si>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</si>
  <si>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</si>
  <si>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</si>
  <si>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</si>
  <si>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</si>
  <si>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</si>
  <si>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</si>
  <si>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</si>
  <si>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</si>
  <si>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</si>
  <si>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</si>
  <si>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</si>
  <si>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</si>
  <si>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</si>
  <si>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</si>
  <si>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</si>
  <si>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</si>
  <si>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</si>
  <si>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</si>
  <si>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</si>
  <si>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</si>
  <si>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</si>
  <si>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</si>
  <si>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</si>
  <si>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</si>
  <si>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</si>
  <si>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</si>
  <si>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</si>
  <si>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</si>
  <si>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</si>
  <si>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</si>
  <si>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</si>
  <si>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</si>
  <si>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</si>
  <si>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</si>
  <si>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</si>
  <si>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</si>
  <si>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</si>
  <si>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</si>
  <si>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</si>
  <si>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</si>
  <si>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</si>
  <si>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</si>
  <si>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</si>
  <si>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</si>
  <si>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</si>
  <si>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</si>
  <si>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</si>
  <si>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</si>
  <si>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</si>
  <si>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</si>
  <si>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</si>
  <si>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</si>
  <si>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</si>
  <si>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</si>
  <si>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</si>
  <si>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</si>
  <si>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</si>
  <si>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</si>
  <si>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</si>
  <si>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</si>
  <si>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</si>
  <si>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</si>
  <si>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</si>
  <si>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</si>
  <si>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</si>
  <si>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</si>
  <si>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</si>
  <si>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</si>
  <si>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</si>
  <si>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</si>
  <si>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</si>
  <si>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</si>
  <si>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</si>
  <si>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</si>
  <si>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</si>
  <si>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</si>
  <si>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</si>
  <si>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</si>
  <si>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</si>
  <si>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</si>
  <si>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</si>
  <si>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</si>
  <si>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</si>
  <si>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</si>
  <si>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</si>
  <si>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</si>
  <si>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</si>
  <si>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</si>
  <si>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</si>
  <si>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</si>
  <si>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</si>
  <si>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</si>
  <si>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</si>
  <si>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</si>
  <si>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</si>
  <si>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</si>
  <si>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</si>
  <si>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</si>
  <si>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</si>
  <si>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</si>
  <si>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</si>
  <si>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</si>
  <si>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</si>
  <si>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</si>
  <si>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</si>
  <si>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</si>
  <si>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</si>
  <si>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</si>
  <si>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</si>
  <si>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</si>
  <si>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</si>
  <si>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</si>
  <si>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</si>
  <si>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</si>
  <si>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</si>
  <si>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</si>
  <si>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</si>
  <si>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</si>
  <si>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</si>
  <si>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</si>
  <si>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</si>
  <si>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</si>
  <si>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</si>
  <si>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</si>
  <si>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</si>
  <si>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</si>
  <si>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</si>
  <si>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</si>
  <si>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</si>
  <si>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</si>
  <si>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</si>
  <si>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</si>
  <si>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</si>
  <si>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</si>
  <si>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</si>
  <si>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</si>
  <si>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</si>
  <si>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</si>
  <si>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</si>
  <si>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</si>
  <si>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</si>
  <si>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</si>
  <si>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</si>
  <si>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</si>
  <si>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</si>
  <si>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</si>
  <si>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</si>
  <si>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</si>
  <si>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</si>
  <si>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</si>
  <si>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</si>
  <si>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</si>
  <si>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</si>
  <si>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</si>
  <si>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</si>
  <si>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</si>
  <si>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</si>
  <si>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</si>
  <si>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</si>
  <si>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</si>
  <si>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</si>
  <si>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</si>
  <si>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</si>
  <si>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</si>
  <si>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</si>
  <si>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</si>
  <si>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</si>
  <si>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</si>
  <si>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</si>
  <si>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</si>
  <si>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</si>
  <si>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</si>
  <si>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</si>
  <si>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</si>
  <si>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</si>
  <si>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</si>
  <si>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</si>
  <si>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</si>
  <si>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</si>
  <si>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</si>
  <si>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</si>
  <si>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</si>
  <si>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</si>
  <si>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</si>
  <si>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</si>
  <si>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</si>
  <si>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</si>
  <si>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</si>
  <si>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</si>
  <si>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</si>
  <si>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</si>
  <si>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</si>
  <si>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</si>
  <si>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</si>
  <si>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</si>
  <si>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</si>
  <si>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</si>
  <si>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</si>
  <si>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</si>
  <si>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</si>
  <si>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</si>
  <si>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</si>
  <si>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</si>
  <si>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RAILIN ALBERTO POLANCO CABRERA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</si>
  <si>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</si>
  <si>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</si>
  <si>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</si>
  <si>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</si>
  <si>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</si>
  <si>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</si>
  <si>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</si>
  <si>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</si>
  <si>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</si>
  <si>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</si>
  <si>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</si>
  <si>
    <t>IVAN JOSE REUMAN PERALTA</t>
  </si>
  <si>
    <t>ELIZABETH MARIA SKEET GARCIA</t>
  </si>
  <si>
    <t>ALEXANDRA CAROLINA ALBA ALMANZAR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</si>
  <si>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</si>
  <si>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</si>
  <si>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</si>
  <si>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</si>
  <si>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</si>
  <si>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</si>
  <si>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</si>
  <si>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</si>
  <si>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</si>
  <si>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</si>
  <si>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</si>
  <si>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</si>
  <si>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</si>
  <si>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</si>
  <si>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</si>
  <si>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</si>
  <si>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SHERSY MARIE VASQUEZ MOLINA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</si>
  <si>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</si>
  <si>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</si>
  <si>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</si>
  <si>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</si>
  <si>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</si>
  <si>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</si>
  <si>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</si>
  <si>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</si>
  <si>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</si>
  <si>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</si>
  <si>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</si>
  <si>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</si>
  <si>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DEPARTAMENTO, REGISTRO DE PRODUCTOS Y ESTABLECIMIENTOS VETERINARIOS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</si>
  <si>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</si>
  <si>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</si>
  <si>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</si>
  <si>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</si>
  <si>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</si>
  <si>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</si>
  <si>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</si>
  <si>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</si>
  <si>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</si>
  <si>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NOMINA DE EMPLEADOS OCTUBRE 2025 FIJOS</t>
  </si>
  <si>
    <t>NOMINA DE EMPLEADOS OCTUBRE 2025 NOMBRAMIENTOS TEMPORALES</t>
  </si>
  <si>
    <t>NOMINA DE EMPLEADOS OCTUBRE 2025 TRAMITE DE PENSION</t>
  </si>
  <si>
    <t xml:space="preserve">NOMINA DE EMPLEADOS OCTUBRE 2025 SUPLENCIA </t>
  </si>
  <si>
    <t xml:space="preserve">NOMINA DE EMPLEADOS OCTUBRE  2025 INTERINATO </t>
  </si>
  <si>
    <t>NOMINA DE EMPLEADOS OCTUBRE 2025 PROGRAMAS</t>
  </si>
  <si>
    <t>NOMINA DE EMPLEADOS OCTUBRE 2025 FIJA 2</t>
  </si>
  <si>
    <t>NOMINA DE EMPLEADOS OCTUBRE 2025 NOMBRAMIENTOS TEMPORALES 2</t>
  </si>
  <si>
    <t>NOMINA DE EMPLEADOS OCTUBRE 2025 SEGURIDAD</t>
  </si>
  <si>
    <t>NOMINA DE EMPLEADOS OCTUBRE 2025 JORNALEROS</t>
  </si>
  <si>
    <t>YESENIA MARMOL JIMENEZ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</si>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</sst>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1549111</xdr:colOff>
      <xdr:row>0</xdr:row>
      <xdr:rowOff>0</xdr:rowOff>
    </xdr:from>
    <xdr:to>
      <xdr:col>5</xdr:col>
      <xdr:colOff>348095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906" y="0"/>
          <a:ext cx="600075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2587626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594880</xdr:colOff>
      <xdr:row>0</xdr:row>
      <xdr:rowOff>76200</xdr:rowOff>
    </xdr:from>
    <xdr:to>
      <xdr:col>6</xdr:col>
      <xdr:colOff>528205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64016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V1585"/>
  <sheetViews>
    <sheetView topLeftCell="F796" zoomScale="110" zoomScaleNormal="110" workbookViewId="0">
      <selection activeCell="Q1" sqref="Q1:S1048576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57.2851562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96" width="11.42578125" style="1"/>
    <col min="197" max="197" width="4.42578125" style="1" bestFit="1" customWidth="1"/>
    <col min="198" max="198" width="41.42578125" style="1" customWidth="1"/>
    <col min="199" max="199" width="42.5703125" style="1" customWidth="1"/>
    <col min="200" max="200" width="35.42578125" style="1" customWidth="1"/>
    <col min="201" max="201" width="27" style="1" customWidth="1"/>
    <col min="202" max="202" width="17.85546875" style="1" customWidth="1"/>
    <col min="203" max="203" width="19.42578125" style="1" bestFit="1" customWidth="1"/>
    <col min="204" max="204" width="10.85546875" style="1" customWidth="1"/>
    <col min="205" max="205" width="16.5703125" style="1" bestFit="1" customWidth="1"/>
    <col min="206" max="206" width="13.5703125" style="1" bestFit="1" customWidth="1"/>
    <col min="207" max="207" width="17.42578125" style="1" bestFit="1" customWidth="1"/>
    <col min="208" max="208" width="20" style="1" bestFit="1" customWidth="1"/>
    <col min="209" max="209" width="14.42578125" style="1" bestFit="1" customWidth="1"/>
    <col min="210" max="210" width="14.5703125" style="1" bestFit="1" customWidth="1"/>
    <col min="211" max="211" width="15.5703125" style="1" bestFit="1" customWidth="1"/>
    <col min="212" max="212" width="11.42578125" style="1" customWidth="1"/>
    <col min="213" max="452" width="11.42578125" style="1"/>
    <col min="453" max="453" width="4.42578125" style="1" bestFit="1" customWidth="1"/>
    <col min="454" max="454" width="41.42578125" style="1" customWidth="1"/>
    <col min="455" max="455" width="42.5703125" style="1" customWidth="1"/>
    <col min="456" max="456" width="35.42578125" style="1" customWidth="1"/>
    <col min="457" max="457" width="27" style="1" customWidth="1"/>
    <col min="458" max="458" width="17.85546875" style="1" customWidth="1"/>
    <col min="459" max="459" width="19.42578125" style="1" bestFit="1" customWidth="1"/>
    <col min="460" max="460" width="10.85546875" style="1" customWidth="1"/>
    <col min="461" max="461" width="16.5703125" style="1" bestFit="1" customWidth="1"/>
    <col min="462" max="462" width="13.5703125" style="1" bestFit="1" customWidth="1"/>
    <col min="463" max="463" width="17.42578125" style="1" bestFit="1" customWidth="1"/>
    <col min="464" max="464" width="20" style="1" bestFit="1" customWidth="1"/>
    <col min="465" max="465" width="14.42578125" style="1" bestFit="1" customWidth="1"/>
    <col min="466" max="466" width="14.5703125" style="1" bestFit="1" customWidth="1"/>
    <col min="467" max="467" width="15.5703125" style="1" bestFit="1" customWidth="1"/>
    <col min="468" max="468" width="11.42578125" style="1" customWidth="1"/>
    <col min="469" max="708" width="11.42578125" style="1"/>
    <col min="709" max="709" width="4.42578125" style="1" bestFit="1" customWidth="1"/>
    <col min="710" max="710" width="41.42578125" style="1" customWidth="1"/>
    <col min="711" max="711" width="42.5703125" style="1" customWidth="1"/>
    <col min="712" max="712" width="35.42578125" style="1" customWidth="1"/>
    <col min="713" max="713" width="27" style="1" customWidth="1"/>
    <col min="714" max="714" width="17.85546875" style="1" customWidth="1"/>
    <col min="715" max="715" width="19.42578125" style="1" bestFit="1" customWidth="1"/>
    <col min="716" max="716" width="10.85546875" style="1" customWidth="1"/>
    <col min="717" max="717" width="16.5703125" style="1" bestFit="1" customWidth="1"/>
    <col min="718" max="718" width="13.5703125" style="1" bestFit="1" customWidth="1"/>
    <col min="719" max="719" width="17.42578125" style="1" bestFit="1" customWidth="1"/>
    <col min="720" max="720" width="20" style="1" bestFit="1" customWidth="1"/>
    <col min="721" max="721" width="14.42578125" style="1" bestFit="1" customWidth="1"/>
    <col min="722" max="722" width="14.5703125" style="1" bestFit="1" customWidth="1"/>
    <col min="723" max="723" width="15.5703125" style="1" bestFit="1" customWidth="1"/>
    <col min="724" max="724" width="11.42578125" style="1" customWidth="1"/>
    <col min="725" max="964" width="11.42578125" style="1"/>
    <col min="965" max="965" width="4.42578125" style="1" bestFit="1" customWidth="1"/>
    <col min="966" max="966" width="41.42578125" style="1" customWidth="1"/>
    <col min="967" max="967" width="42.5703125" style="1" customWidth="1"/>
    <col min="968" max="968" width="35.42578125" style="1" customWidth="1"/>
    <col min="969" max="969" width="27" style="1" customWidth="1"/>
    <col min="970" max="970" width="17.85546875" style="1" customWidth="1"/>
    <col min="971" max="971" width="19.42578125" style="1" bestFit="1" customWidth="1"/>
    <col min="972" max="972" width="10.85546875" style="1" customWidth="1"/>
    <col min="973" max="973" width="16.5703125" style="1" bestFit="1" customWidth="1"/>
    <col min="974" max="974" width="13.5703125" style="1" bestFit="1" customWidth="1"/>
    <col min="975" max="975" width="17.42578125" style="1" bestFit="1" customWidth="1"/>
    <col min="976" max="976" width="20" style="1" bestFit="1" customWidth="1"/>
    <col min="977" max="977" width="14.42578125" style="1" bestFit="1" customWidth="1"/>
    <col min="978" max="978" width="14.5703125" style="1" bestFit="1" customWidth="1"/>
    <col min="979" max="979" width="15.5703125" style="1" bestFit="1" customWidth="1"/>
    <col min="980" max="980" width="11.42578125" style="1" customWidth="1"/>
    <col min="981" max="1220" width="11.42578125" style="1"/>
    <col min="1221" max="1221" width="4.42578125" style="1" bestFit="1" customWidth="1"/>
    <col min="1222" max="1222" width="41.42578125" style="1" customWidth="1"/>
    <col min="1223" max="1223" width="42.5703125" style="1" customWidth="1"/>
    <col min="1224" max="1224" width="35.42578125" style="1" customWidth="1"/>
    <col min="1225" max="1225" width="27" style="1" customWidth="1"/>
    <col min="1226" max="1226" width="17.85546875" style="1" customWidth="1"/>
    <col min="1227" max="1227" width="19.42578125" style="1" bestFit="1" customWidth="1"/>
    <col min="1228" max="1228" width="10.85546875" style="1" customWidth="1"/>
    <col min="1229" max="1229" width="16.5703125" style="1" bestFit="1" customWidth="1"/>
    <col min="1230" max="1230" width="13.5703125" style="1" bestFit="1" customWidth="1"/>
    <col min="1231" max="1231" width="17.42578125" style="1" bestFit="1" customWidth="1"/>
    <col min="1232" max="1232" width="20" style="1" bestFit="1" customWidth="1"/>
    <col min="1233" max="1233" width="14.42578125" style="1" bestFit="1" customWidth="1"/>
    <col min="1234" max="1234" width="14.5703125" style="1" bestFit="1" customWidth="1"/>
    <col min="1235" max="1235" width="15.5703125" style="1" bestFit="1" customWidth="1"/>
    <col min="1236" max="1236" width="11.42578125" style="1" customWidth="1"/>
    <col min="1237" max="1476" width="11.42578125" style="1"/>
    <col min="1477" max="1477" width="4.42578125" style="1" bestFit="1" customWidth="1"/>
    <col min="1478" max="1478" width="41.42578125" style="1" customWidth="1"/>
    <col min="1479" max="1479" width="42.5703125" style="1" customWidth="1"/>
    <col min="1480" max="1480" width="35.42578125" style="1" customWidth="1"/>
    <col min="1481" max="1481" width="27" style="1" customWidth="1"/>
    <col min="1482" max="1482" width="17.85546875" style="1" customWidth="1"/>
    <col min="1483" max="1483" width="19.42578125" style="1" bestFit="1" customWidth="1"/>
    <col min="1484" max="1484" width="10.85546875" style="1" customWidth="1"/>
    <col min="1485" max="1485" width="16.5703125" style="1" bestFit="1" customWidth="1"/>
    <col min="1486" max="1486" width="13.5703125" style="1" bestFit="1" customWidth="1"/>
    <col min="1487" max="1487" width="17.42578125" style="1" bestFit="1" customWidth="1"/>
    <col min="1488" max="1488" width="20" style="1" bestFit="1" customWidth="1"/>
    <col min="1489" max="1489" width="14.42578125" style="1" bestFit="1" customWidth="1"/>
    <col min="1490" max="1490" width="14.5703125" style="1" bestFit="1" customWidth="1"/>
    <col min="1491" max="1491" width="15.5703125" style="1" bestFit="1" customWidth="1"/>
    <col min="1492" max="1492" width="11.42578125" style="1" customWidth="1"/>
    <col min="1493" max="1732" width="11.42578125" style="1"/>
    <col min="1733" max="1733" width="4.42578125" style="1" bestFit="1" customWidth="1"/>
    <col min="1734" max="1734" width="41.42578125" style="1" customWidth="1"/>
    <col min="1735" max="1735" width="42.5703125" style="1" customWidth="1"/>
    <col min="1736" max="1736" width="35.42578125" style="1" customWidth="1"/>
    <col min="1737" max="1737" width="27" style="1" customWidth="1"/>
    <col min="1738" max="1738" width="17.85546875" style="1" customWidth="1"/>
    <col min="1739" max="1739" width="19.42578125" style="1" bestFit="1" customWidth="1"/>
    <col min="1740" max="1740" width="10.85546875" style="1" customWidth="1"/>
    <col min="1741" max="1741" width="16.5703125" style="1" bestFit="1" customWidth="1"/>
    <col min="1742" max="1742" width="13.5703125" style="1" bestFit="1" customWidth="1"/>
    <col min="1743" max="1743" width="17.42578125" style="1" bestFit="1" customWidth="1"/>
    <col min="1744" max="1744" width="20" style="1" bestFit="1" customWidth="1"/>
    <col min="1745" max="1745" width="14.42578125" style="1" bestFit="1" customWidth="1"/>
    <col min="1746" max="1746" width="14.5703125" style="1" bestFit="1" customWidth="1"/>
    <col min="1747" max="1747" width="15.5703125" style="1" bestFit="1" customWidth="1"/>
    <col min="1748" max="1748" width="11.42578125" style="1" customWidth="1"/>
    <col min="1749" max="1988" width="11.42578125" style="1"/>
    <col min="1989" max="1989" width="4.42578125" style="1" bestFit="1" customWidth="1"/>
    <col min="1990" max="1990" width="41.42578125" style="1" customWidth="1"/>
    <col min="1991" max="1991" width="42.5703125" style="1" customWidth="1"/>
    <col min="1992" max="1992" width="35.42578125" style="1" customWidth="1"/>
    <col min="1993" max="1993" width="27" style="1" customWidth="1"/>
    <col min="1994" max="1994" width="17.85546875" style="1" customWidth="1"/>
    <col min="1995" max="1995" width="19.42578125" style="1" bestFit="1" customWidth="1"/>
    <col min="1996" max="1996" width="10.85546875" style="1" customWidth="1"/>
    <col min="1997" max="1997" width="16.5703125" style="1" bestFit="1" customWidth="1"/>
    <col min="1998" max="1998" width="13.5703125" style="1" bestFit="1" customWidth="1"/>
    <col min="1999" max="1999" width="17.42578125" style="1" bestFit="1" customWidth="1"/>
    <col min="2000" max="2000" width="20" style="1" bestFit="1" customWidth="1"/>
    <col min="2001" max="2001" width="14.42578125" style="1" bestFit="1" customWidth="1"/>
    <col min="2002" max="2002" width="14.5703125" style="1" bestFit="1" customWidth="1"/>
    <col min="2003" max="2003" width="15.5703125" style="1" bestFit="1" customWidth="1"/>
    <col min="2004" max="2004" width="11.42578125" style="1" customWidth="1"/>
    <col min="2005" max="2244" width="11.42578125" style="1"/>
    <col min="2245" max="2245" width="4.42578125" style="1" bestFit="1" customWidth="1"/>
    <col min="2246" max="2246" width="41.42578125" style="1" customWidth="1"/>
    <col min="2247" max="2247" width="42.5703125" style="1" customWidth="1"/>
    <col min="2248" max="2248" width="35.42578125" style="1" customWidth="1"/>
    <col min="2249" max="2249" width="27" style="1" customWidth="1"/>
    <col min="2250" max="2250" width="17.85546875" style="1" customWidth="1"/>
    <col min="2251" max="2251" width="19.42578125" style="1" bestFit="1" customWidth="1"/>
    <col min="2252" max="2252" width="10.85546875" style="1" customWidth="1"/>
    <col min="2253" max="2253" width="16.5703125" style="1" bestFit="1" customWidth="1"/>
    <col min="2254" max="2254" width="13.5703125" style="1" bestFit="1" customWidth="1"/>
    <col min="2255" max="2255" width="17.42578125" style="1" bestFit="1" customWidth="1"/>
    <col min="2256" max="2256" width="20" style="1" bestFit="1" customWidth="1"/>
    <col min="2257" max="2257" width="14.42578125" style="1" bestFit="1" customWidth="1"/>
    <col min="2258" max="2258" width="14.5703125" style="1" bestFit="1" customWidth="1"/>
    <col min="2259" max="2259" width="15.5703125" style="1" bestFit="1" customWidth="1"/>
    <col min="2260" max="2260" width="11.42578125" style="1" customWidth="1"/>
    <col min="2261" max="2500" width="11.42578125" style="1"/>
    <col min="2501" max="2501" width="4.42578125" style="1" bestFit="1" customWidth="1"/>
    <col min="2502" max="2502" width="41.42578125" style="1" customWidth="1"/>
    <col min="2503" max="2503" width="42.5703125" style="1" customWidth="1"/>
    <col min="2504" max="2504" width="35.42578125" style="1" customWidth="1"/>
    <col min="2505" max="2505" width="27" style="1" customWidth="1"/>
    <col min="2506" max="2506" width="17.85546875" style="1" customWidth="1"/>
    <col min="2507" max="2507" width="19.42578125" style="1" bestFit="1" customWidth="1"/>
    <col min="2508" max="2508" width="10.85546875" style="1" customWidth="1"/>
    <col min="2509" max="2509" width="16.5703125" style="1" bestFit="1" customWidth="1"/>
    <col min="2510" max="2510" width="13.5703125" style="1" bestFit="1" customWidth="1"/>
    <col min="2511" max="2511" width="17.42578125" style="1" bestFit="1" customWidth="1"/>
    <col min="2512" max="2512" width="20" style="1" bestFit="1" customWidth="1"/>
    <col min="2513" max="2513" width="14.42578125" style="1" bestFit="1" customWidth="1"/>
    <col min="2514" max="2514" width="14.5703125" style="1" bestFit="1" customWidth="1"/>
    <col min="2515" max="2515" width="15.5703125" style="1" bestFit="1" customWidth="1"/>
    <col min="2516" max="2516" width="11.42578125" style="1" customWidth="1"/>
    <col min="2517" max="2756" width="11.42578125" style="1"/>
    <col min="2757" max="2757" width="4.42578125" style="1" bestFit="1" customWidth="1"/>
    <col min="2758" max="2758" width="41.42578125" style="1" customWidth="1"/>
    <col min="2759" max="2759" width="42.5703125" style="1" customWidth="1"/>
    <col min="2760" max="2760" width="35.42578125" style="1" customWidth="1"/>
    <col min="2761" max="2761" width="27" style="1" customWidth="1"/>
    <col min="2762" max="2762" width="17.85546875" style="1" customWidth="1"/>
    <col min="2763" max="2763" width="19.42578125" style="1" bestFit="1" customWidth="1"/>
    <col min="2764" max="2764" width="10.85546875" style="1" customWidth="1"/>
    <col min="2765" max="2765" width="16.5703125" style="1" bestFit="1" customWidth="1"/>
    <col min="2766" max="2766" width="13.5703125" style="1" bestFit="1" customWidth="1"/>
    <col min="2767" max="2767" width="17.42578125" style="1" bestFit="1" customWidth="1"/>
    <col min="2768" max="2768" width="20" style="1" bestFit="1" customWidth="1"/>
    <col min="2769" max="2769" width="14.42578125" style="1" bestFit="1" customWidth="1"/>
    <col min="2770" max="2770" width="14.5703125" style="1" bestFit="1" customWidth="1"/>
    <col min="2771" max="2771" width="15.5703125" style="1" bestFit="1" customWidth="1"/>
    <col min="2772" max="2772" width="11.42578125" style="1" customWidth="1"/>
    <col min="2773" max="3012" width="11.42578125" style="1"/>
    <col min="3013" max="3013" width="4.42578125" style="1" bestFit="1" customWidth="1"/>
    <col min="3014" max="3014" width="41.42578125" style="1" customWidth="1"/>
    <col min="3015" max="3015" width="42.5703125" style="1" customWidth="1"/>
    <col min="3016" max="3016" width="35.42578125" style="1" customWidth="1"/>
    <col min="3017" max="3017" width="27" style="1" customWidth="1"/>
    <col min="3018" max="3018" width="17.85546875" style="1" customWidth="1"/>
    <col min="3019" max="3019" width="19.42578125" style="1" bestFit="1" customWidth="1"/>
    <col min="3020" max="3020" width="10.85546875" style="1" customWidth="1"/>
    <col min="3021" max="3021" width="16.5703125" style="1" bestFit="1" customWidth="1"/>
    <col min="3022" max="3022" width="13.5703125" style="1" bestFit="1" customWidth="1"/>
    <col min="3023" max="3023" width="17.42578125" style="1" bestFit="1" customWidth="1"/>
    <col min="3024" max="3024" width="20" style="1" bestFit="1" customWidth="1"/>
    <col min="3025" max="3025" width="14.42578125" style="1" bestFit="1" customWidth="1"/>
    <col min="3026" max="3026" width="14.5703125" style="1" bestFit="1" customWidth="1"/>
    <col min="3027" max="3027" width="15.5703125" style="1" bestFit="1" customWidth="1"/>
    <col min="3028" max="3028" width="11.42578125" style="1" customWidth="1"/>
    <col min="3029" max="3268" width="11.42578125" style="1"/>
    <col min="3269" max="3269" width="4.42578125" style="1" bestFit="1" customWidth="1"/>
    <col min="3270" max="3270" width="41.42578125" style="1" customWidth="1"/>
    <col min="3271" max="3271" width="42.5703125" style="1" customWidth="1"/>
    <col min="3272" max="3272" width="35.42578125" style="1" customWidth="1"/>
    <col min="3273" max="3273" width="27" style="1" customWidth="1"/>
    <col min="3274" max="3274" width="17.85546875" style="1" customWidth="1"/>
    <col min="3275" max="3275" width="19.42578125" style="1" bestFit="1" customWidth="1"/>
    <col min="3276" max="3276" width="10.85546875" style="1" customWidth="1"/>
    <col min="3277" max="3277" width="16.5703125" style="1" bestFit="1" customWidth="1"/>
    <col min="3278" max="3278" width="13.5703125" style="1" bestFit="1" customWidth="1"/>
    <col min="3279" max="3279" width="17.42578125" style="1" bestFit="1" customWidth="1"/>
    <col min="3280" max="3280" width="20" style="1" bestFit="1" customWidth="1"/>
    <col min="3281" max="3281" width="14.42578125" style="1" bestFit="1" customWidth="1"/>
    <col min="3282" max="3282" width="14.5703125" style="1" bestFit="1" customWidth="1"/>
    <col min="3283" max="3283" width="15.5703125" style="1" bestFit="1" customWidth="1"/>
    <col min="3284" max="3284" width="11.42578125" style="1" customWidth="1"/>
    <col min="3285" max="3524" width="11.42578125" style="1"/>
    <col min="3525" max="3525" width="4.42578125" style="1" bestFit="1" customWidth="1"/>
    <col min="3526" max="3526" width="41.42578125" style="1" customWidth="1"/>
    <col min="3527" max="3527" width="42.5703125" style="1" customWidth="1"/>
    <col min="3528" max="3528" width="35.42578125" style="1" customWidth="1"/>
    <col min="3529" max="3529" width="27" style="1" customWidth="1"/>
    <col min="3530" max="3530" width="17.85546875" style="1" customWidth="1"/>
    <col min="3531" max="3531" width="19.42578125" style="1" bestFit="1" customWidth="1"/>
    <col min="3532" max="3532" width="10.85546875" style="1" customWidth="1"/>
    <col min="3533" max="3533" width="16.5703125" style="1" bestFit="1" customWidth="1"/>
    <col min="3534" max="3534" width="13.5703125" style="1" bestFit="1" customWidth="1"/>
    <col min="3535" max="3535" width="17.42578125" style="1" bestFit="1" customWidth="1"/>
    <col min="3536" max="3536" width="20" style="1" bestFit="1" customWidth="1"/>
    <col min="3537" max="3537" width="14.42578125" style="1" bestFit="1" customWidth="1"/>
    <col min="3538" max="3538" width="14.5703125" style="1" bestFit="1" customWidth="1"/>
    <col min="3539" max="3539" width="15.5703125" style="1" bestFit="1" customWidth="1"/>
    <col min="3540" max="3540" width="11.42578125" style="1" customWidth="1"/>
    <col min="3541" max="3780" width="11.42578125" style="1"/>
    <col min="3781" max="3781" width="4.42578125" style="1" bestFit="1" customWidth="1"/>
    <col min="3782" max="3782" width="41.42578125" style="1" customWidth="1"/>
    <col min="3783" max="3783" width="42.5703125" style="1" customWidth="1"/>
    <col min="3784" max="3784" width="35.42578125" style="1" customWidth="1"/>
    <col min="3785" max="3785" width="27" style="1" customWidth="1"/>
    <col min="3786" max="3786" width="17.85546875" style="1" customWidth="1"/>
    <col min="3787" max="3787" width="19.42578125" style="1" bestFit="1" customWidth="1"/>
    <col min="3788" max="3788" width="10.85546875" style="1" customWidth="1"/>
    <col min="3789" max="3789" width="16.5703125" style="1" bestFit="1" customWidth="1"/>
    <col min="3790" max="3790" width="13.5703125" style="1" bestFit="1" customWidth="1"/>
    <col min="3791" max="3791" width="17.42578125" style="1" bestFit="1" customWidth="1"/>
    <col min="3792" max="3792" width="20" style="1" bestFit="1" customWidth="1"/>
    <col min="3793" max="3793" width="14.42578125" style="1" bestFit="1" customWidth="1"/>
    <col min="3794" max="3794" width="14.5703125" style="1" bestFit="1" customWidth="1"/>
    <col min="3795" max="3795" width="15.5703125" style="1" bestFit="1" customWidth="1"/>
    <col min="3796" max="3796" width="11.42578125" style="1" customWidth="1"/>
    <col min="3797" max="4036" width="11.42578125" style="1"/>
    <col min="4037" max="4037" width="4.42578125" style="1" bestFit="1" customWidth="1"/>
    <col min="4038" max="4038" width="41.42578125" style="1" customWidth="1"/>
    <col min="4039" max="4039" width="42.5703125" style="1" customWidth="1"/>
    <col min="4040" max="4040" width="35.42578125" style="1" customWidth="1"/>
    <col min="4041" max="4041" width="27" style="1" customWidth="1"/>
    <col min="4042" max="4042" width="17.85546875" style="1" customWidth="1"/>
    <col min="4043" max="4043" width="19.42578125" style="1" bestFit="1" customWidth="1"/>
    <col min="4044" max="4044" width="10.85546875" style="1" customWidth="1"/>
    <col min="4045" max="4045" width="16.5703125" style="1" bestFit="1" customWidth="1"/>
    <col min="4046" max="4046" width="13.5703125" style="1" bestFit="1" customWidth="1"/>
    <col min="4047" max="4047" width="17.42578125" style="1" bestFit="1" customWidth="1"/>
    <col min="4048" max="4048" width="20" style="1" bestFit="1" customWidth="1"/>
    <col min="4049" max="4049" width="14.42578125" style="1" bestFit="1" customWidth="1"/>
    <col min="4050" max="4050" width="14.5703125" style="1" bestFit="1" customWidth="1"/>
    <col min="4051" max="4051" width="15.5703125" style="1" bestFit="1" customWidth="1"/>
    <col min="4052" max="4052" width="11.42578125" style="1" customWidth="1"/>
    <col min="4053" max="4292" width="11.42578125" style="1"/>
    <col min="4293" max="4293" width="4.42578125" style="1" bestFit="1" customWidth="1"/>
    <col min="4294" max="4294" width="41.42578125" style="1" customWidth="1"/>
    <col min="4295" max="4295" width="42.5703125" style="1" customWidth="1"/>
    <col min="4296" max="4296" width="35.42578125" style="1" customWidth="1"/>
    <col min="4297" max="4297" width="27" style="1" customWidth="1"/>
    <col min="4298" max="4298" width="17.85546875" style="1" customWidth="1"/>
    <col min="4299" max="4299" width="19.42578125" style="1" bestFit="1" customWidth="1"/>
    <col min="4300" max="4300" width="10.85546875" style="1" customWidth="1"/>
    <col min="4301" max="4301" width="16.5703125" style="1" bestFit="1" customWidth="1"/>
    <col min="4302" max="4302" width="13.5703125" style="1" bestFit="1" customWidth="1"/>
    <col min="4303" max="4303" width="17.42578125" style="1" bestFit="1" customWidth="1"/>
    <col min="4304" max="4304" width="20" style="1" bestFit="1" customWidth="1"/>
    <col min="4305" max="4305" width="14.42578125" style="1" bestFit="1" customWidth="1"/>
    <col min="4306" max="4306" width="14.5703125" style="1" bestFit="1" customWidth="1"/>
    <col min="4307" max="4307" width="15.5703125" style="1" bestFit="1" customWidth="1"/>
    <col min="4308" max="4308" width="11.42578125" style="1" customWidth="1"/>
    <col min="4309" max="4548" width="11.42578125" style="1"/>
    <col min="4549" max="4549" width="4.42578125" style="1" bestFit="1" customWidth="1"/>
    <col min="4550" max="4550" width="41.42578125" style="1" customWidth="1"/>
    <col min="4551" max="4551" width="42.5703125" style="1" customWidth="1"/>
    <col min="4552" max="4552" width="35.42578125" style="1" customWidth="1"/>
    <col min="4553" max="4553" width="27" style="1" customWidth="1"/>
    <col min="4554" max="4554" width="17.85546875" style="1" customWidth="1"/>
    <col min="4555" max="4555" width="19.42578125" style="1" bestFit="1" customWidth="1"/>
    <col min="4556" max="4556" width="10.85546875" style="1" customWidth="1"/>
    <col min="4557" max="4557" width="16.5703125" style="1" bestFit="1" customWidth="1"/>
    <col min="4558" max="4558" width="13.5703125" style="1" bestFit="1" customWidth="1"/>
    <col min="4559" max="4559" width="17.42578125" style="1" bestFit="1" customWidth="1"/>
    <col min="4560" max="4560" width="20" style="1" bestFit="1" customWidth="1"/>
    <col min="4561" max="4561" width="14.42578125" style="1" bestFit="1" customWidth="1"/>
    <col min="4562" max="4562" width="14.5703125" style="1" bestFit="1" customWidth="1"/>
    <col min="4563" max="4563" width="15.5703125" style="1" bestFit="1" customWidth="1"/>
    <col min="4564" max="4564" width="11.42578125" style="1" customWidth="1"/>
    <col min="4565" max="4804" width="11.42578125" style="1"/>
    <col min="4805" max="4805" width="4.42578125" style="1" bestFit="1" customWidth="1"/>
    <col min="4806" max="4806" width="41.42578125" style="1" customWidth="1"/>
    <col min="4807" max="4807" width="42.5703125" style="1" customWidth="1"/>
    <col min="4808" max="4808" width="35.42578125" style="1" customWidth="1"/>
    <col min="4809" max="4809" width="27" style="1" customWidth="1"/>
    <col min="4810" max="4810" width="17.85546875" style="1" customWidth="1"/>
    <col min="4811" max="4811" width="19.42578125" style="1" bestFit="1" customWidth="1"/>
    <col min="4812" max="4812" width="10.85546875" style="1" customWidth="1"/>
    <col min="4813" max="4813" width="16.5703125" style="1" bestFit="1" customWidth="1"/>
    <col min="4814" max="4814" width="13.5703125" style="1" bestFit="1" customWidth="1"/>
    <col min="4815" max="4815" width="17.42578125" style="1" bestFit="1" customWidth="1"/>
    <col min="4816" max="4816" width="20" style="1" bestFit="1" customWidth="1"/>
    <col min="4817" max="4817" width="14.42578125" style="1" bestFit="1" customWidth="1"/>
    <col min="4818" max="4818" width="14.5703125" style="1" bestFit="1" customWidth="1"/>
    <col min="4819" max="4819" width="15.5703125" style="1" bestFit="1" customWidth="1"/>
    <col min="4820" max="4820" width="11.42578125" style="1" customWidth="1"/>
    <col min="4821" max="5060" width="11.42578125" style="1"/>
    <col min="5061" max="5061" width="4.42578125" style="1" bestFit="1" customWidth="1"/>
    <col min="5062" max="5062" width="41.42578125" style="1" customWidth="1"/>
    <col min="5063" max="5063" width="42.5703125" style="1" customWidth="1"/>
    <col min="5064" max="5064" width="35.42578125" style="1" customWidth="1"/>
    <col min="5065" max="5065" width="27" style="1" customWidth="1"/>
    <col min="5066" max="5066" width="17.85546875" style="1" customWidth="1"/>
    <col min="5067" max="5067" width="19.42578125" style="1" bestFit="1" customWidth="1"/>
    <col min="5068" max="5068" width="10.85546875" style="1" customWidth="1"/>
    <col min="5069" max="5069" width="16.5703125" style="1" bestFit="1" customWidth="1"/>
    <col min="5070" max="5070" width="13.5703125" style="1" bestFit="1" customWidth="1"/>
    <col min="5071" max="5071" width="17.42578125" style="1" bestFit="1" customWidth="1"/>
    <col min="5072" max="5072" width="20" style="1" bestFit="1" customWidth="1"/>
    <col min="5073" max="5073" width="14.42578125" style="1" bestFit="1" customWidth="1"/>
    <col min="5074" max="5074" width="14.5703125" style="1" bestFit="1" customWidth="1"/>
    <col min="5075" max="5075" width="15.5703125" style="1" bestFit="1" customWidth="1"/>
    <col min="5076" max="5076" width="11.42578125" style="1" customWidth="1"/>
    <col min="5077" max="5316" width="11.42578125" style="1"/>
    <col min="5317" max="5317" width="4.42578125" style="1" bestFit="1" customWidth="1"/>
    <col min="5318" max="5318" width="41.42578125" style="1" customWidth="1"/>
    <col min="5319" max="5319" width="42.5703125" style="1" customWidth="1"/>
    <col min="5320" max="5320" width="35.42578125" style="1" customWidth="1"/>
    <col min="5321" max="5321" width="27" style="1" customWidth="1"/>
    <col min="5322" max="5322" width="17.85546875" style="1" customWidth="1"/>
    <col min="5323" max="5323" width="19.42578125" style="1" bestFit="1" customWidth="1"/>
    <col min="5324" max="5324" width="10.85546875" style="1" customWidth="1"/>
    <col min="5325" max="5325" width="16.5703125" style="1" bestFit="1" customWidth="1"/>
    <col min="5326" max="5326" width="13.5703125" style="1" bestFit="1" customWidth="1"/>
    <col min="5327" max="5327" width="17.42578125" style="1" bestFit="1" customWidth="1"/>
    <col min="5328" max="5328" width="20" style="1" bestFit="1" customWidth="1"/>
    <col min="5329" max="5329" width="14.42578125" style="1" bestFit="1" customWidth="1"/>
    <col min="5330" max="5330" width="14.5703125" style="1" bestFit="1" customWidth="1"/>
    <col min="5331" max="5331" width="15.5703125" style="1" bestFit="1" customWidth="1"/>
    <col min="5332" max="5332" width="11.42578125" style="1" customWidth="1"/>
    <col min="5333" max="5572" width="11.42578125" style="1"/>
    <col min="5573" max="5573" width="4.42578125" style="1" bestFit="1" customWidth="1"/>
    <col min="5574" max="5574" width="41.42578125" style="1" customWidth="1"/>
    <col min="5575" max="5575" width="42.5703125" style="1" customWidth="1"/>
    <col min="5576" max="5576" width="35.42578125" style="1" customWidth="1"/>
    <col min="5577" max="5577" width="27" style="1" customWidth="1"/>
    <col min="5578" max="5578" width="17.85546875" style="1" customWidth="1"/>
    <col min="5579" max="5579" width="19.42578125" style="1" bestFit="1" customWidth="1"/>
    <col min="5580" max="5580" width="10.85546875" style="1" customWidth="1"/>
    <col min="5581" max="5581" width="16.5703125" style="1" bestFit="1" customWidth="1"/>
    <col min="5582" max="5582" width="13.5703125" style="1" bestFit="1" customWidth="1"/>
    <col min="5583" max="5583" width="17.42578125" style="1" bestFit="1" customWidth="1"/>
    <col min="5584" max="5584" width="20" style="1" bestFit="1" customWidth="1"/>
    <col min="5585" max="5585" width="14.42578125" style="1" bestFit="1" customWidth="1"/>
    <col min="5586" max="5586" width="14.5703125" style="1" bestFit="1" customWidth="1"/>
    <col min="5587" max="5587" width="15.5703125" style="1" bestFit="1" customWidth="1"/>
    <col min="5588" max="5588" width="11.42578125" style="1" customWidth="1"/>
    <col min="5589" max="5828" width="11.42578125" style="1"/>
    <col min="5829" max="5829" width="4.42578125" style="1" bestFit="1" customWidth="1"/>
    <col min="5830" max="5830" width="41.42578125" style="1" customWidth="1"/>
    <col min="5831" max="5831" width="42.5703125" style="1" customWidth="1"/>
    <col min="5832" max="5832" width="35.42578125" style="1" customWidth="1"/>
    <col min="5833" max="5833" width="27" style="1" customWidth="1"/>
    <col min="5834" max="5834" width="17.85546875" style="1" customWidth="1"/>
    <col min="5835" max="5835" width="19.42578125" style="1" bestFit="1" customWidth="1"/>
    <col min="5836" max="5836" width="10.85546875" style="1" customWidth="1"/>
    <col min="5837" max="5837" width="16.5703125" style="1" bestFit="1" customWidth="1"/>
    <col min="5838" max="5838" width="13.5703125" style="1" bestFit="1" customWidth="1"/>
    <col min="5839" max="5839" width="17.42578125" style="1" bestFit="1" customWidth="1"/>
    <col min="5840" max="5840" width="20" style="1" bestFit="1" customWidth="1"/>
    <col min="5841" max="5841" width="14.42578125" style="1" bestFit="1" customWidth="1"/>
    <col min="5842" max="5842" width="14.5703125" style="1" bestFit="1" customWidth="1"/>
    <col min="5843" max="5843" width="15.5703125" style="1" bestFit="1" customWidth="1"/>
    <col min="5844" max="5844" width="11.42578125" style="1" customWidth="1"/>
    <col min="5845" max="6084" width="11.42578125" style="1"/>
    <col min="6085" max="6085" width="4.42578125" style="1" bestFit="1" customWidth="1"/>
    <col min="6086" max="6086" width="41.42578125" style="1" customWidth="1"/>
    <col min="6087" max="6087" width="42.5703125" style="1" customWidth="1"/>
    <col min="6088" max="6088" width="35.42578125" style="1" customWidth="1"/>
    <col min="6089" max="6089" width="27" style="1" customWidth="1"/>
    <col min="6090" max="6090" width="17.85546875" style="1" customWidth="1"/>
    <col min="6091" max="6091" width="19.42578125" style="1" bestFit="1" customWidth="1"/>
    <col min="6092" max="6092" width="10.85546875" style="1" customWidth="1"/>
    <col min="6093" max="6093" width="16.5703125" style="1" bestFit="1" customWidth="1"/>
    <col min="6094" max="6094" width="13.5703125" style="1" bestFit="1" customWidth="1"/>
    <col min="6095" max="6095" width="17.42578125" style="1" bestFit="1" customWidth="1"/>
    <col min="6096" max="6096" width="20" style="1" bestFit="1" customWidth="1"/>
    <col min="6097" max="6097" width="14.42578125" style="1" bestFit="1" customWidth="1"/>
    <col min="6098" max="6098" width="14.5703125" style="1" bestFit="1" customWidth="1"/>
    <col min="6099" max="6099" width="15.5703125" style="1" bestFit="1" customWidth="1"/>
    <col min="6100" max="6100" width="11.42578125" style="1" customWidth="1"/>
    <col min="6101" max="6340" width="11.42578125" style="1"/>
    <col min="6341" max="6341" width="4.42578125" style="1" bestFit="1" customWidth="1"/>
    <col min="6342" max="6342" width="41.42578125" style="1" customWidth="1"/>
    <col min="6343" max="6343" width="42.5703125" style="1" customWidth="1"/>
    <col min="6344" max="6344" width="35.42578125" style="1" customWidth="1"/>
    <col min="6345" max="6345" width="27" style="1" customWidth="1"/>
    <col min="6346" max="6346" width="17.85546875" style="1" customWidth="1"/>
    <col min="6347" max="6347" width="19.42578125" style="1" bestFit="1" customWidth="1"/>
    <col min="6348" max="6348" width="10.85546875" style="1" customWidth="1"/>
    <col min="6349" max="6349" width="16.5703125" style="1" bestFit="1" customWidth="1"/>
    <col min="6350" max="6350" width="13.5703125" style="1" bestFit="1" customWidth="1"/>
    <col min="6351" max="6351" width="17.42578125" style="1" bestFit="1" customWidth="1"/>
    <col min="6352" max="6352" width="20" style="1" bestFit="1" customWidth="1"/>
    <col min="6353" max="6353" width="14.42578125" style="1" bestFit="1" customWidth="1"/>
    <col min="6354" max="6354" width="14.5703125" style="1" bestFit="1" customWidth="1"/>
    <col min="6355" max="6355" width="15.5703125" style="1" bestFit="1" customWidth="1"/>
    <col min="6356" max="6356" width="11.42578125" style="1" customWidth="1"/>
    <col min="6357" max="6596" width="11.42578125" style="1"/>
    <col min="6597" max="6597" width="4.42578125" style="1" bestFit="1" customWidth="1"/>
    <col min="6598" max="6598" width="41.42578125" style="1" customWidth="1"/>
    <col min="6599" max="6599" width="42.5703125" style="1" customWidth="1"/>
    <col min="6600" max="6600" width="35.42578125" style="1" customWidth="1"/>
    <col min="6601" max="6601" width="27" style="1" customWidth="1"/>
    <col min="6602" max="6602" width="17.85546875" style="1" customWidth="1"/>
    <col min="6603" max="6603" width="19.42578125" style="1" bestFit="1" customWidth="1"/>
    <col min="6604" max="6604" width="10.85546875" style="1" customWidth="1"/>
    <col min="6605" max="6605" width="16.5703125" style="1" bestFit="1" customWidth="1"/>
    <col min="6606" max="6606" width="13.5703125" style="1" bestFit="1" customWidth="1"/>
    <col min="6607" max="6607" width="17.42578125" style="1" bestFit="1" customWidth="1"/>
    <col min="6608" max="6608" width="20" style="1" bestFit="1" customWidth="1"/>
    <col min="6609" max="6609" width="14.42578125" style="1" bestFit="1" customWidth="1"/>
    <col min="6610" max="6610" width="14.5703125" style="1" bestFit="1" customWidth="1"/>
    <col min="6611" max="6611" width="15.5703125" style="1" bestFit="1" customWidth="1"/>
    <col min="6612" max="6612" width="11.42578125" style="1" customWidth="1"/>
    <col min="6613" max="6852" width="11.42578125" style="1"/>
    <col min="6853" max="6853" width="4.42578125" style="1" bestFit="1" customWidth="1"/>
    <col min="6854" max="6854" width="41.42578125" style="1" customWidth="1"/>
    <col min="6855" max="6855" width="42.5703125" style="1" customWidth="1"/>
    <col min="6856" max="6856" width="35.42578125" style="1" customWidth="1"/>
    <col min="6857" max="6857" width="27" style="1" customWidth="1"/>
    <col min="6858" max="6858" width="17.85546875" style="1" customWidth="1"/>
    <col min="6859" max="6859" width="19.42578125" style="1" bestFit="1" customWidth="1"/>
    <col min="6860" max="6860" width="10.85546875" style="1" customWidth="1"/>
    <col min="6861" max="6861" width="16.5703125" style="1" bestFit="1" customWidth="1"/>
    <col min="6862" max="6862" width="13.5703125" style="1" bestFit="1" customWidth="1"/>
    <col min="6863" max="6863" width="17.42578125" style="1" bestFit="1" customWidth="1"/>
    <col min="6864" max="6864" width="20" style="1" bestFit="1" customWidth="1"/>
    <col min="6865" max="6865" width="14.42578125" style="1" bestFit="1" customWidth="1"/>
    <col min="6866" max="6866" width="14.5703125" style="1" bestFit="1" customWidth="1"/>
    <col min="6867" max="6867" width="15.5703125" style="1" bestFit="1" customWidth="1"/>
    <col min="6868" max="6868" width="11.42578125" style="1" customWidth="1"/>
    <col min="6869" max="7108" width="11.42578125" style="1"/>
    <col min="7109" max="7109" width="4.42578125" style="1" bestFit="1" customWidth="1"/>
    <col min="7110" max="7110" width="41.42578125" style="1" customWidth="1"/>
    <col min="7111" max="7111" width="42.5703125" style="1" customWidth="1"/>
    <col min="7112" max="7112" width="35.42578125" style="1" customWidth="1"/>
    <col min="7113" max="7113" width="27" style="1" customWidth="1"/>
    <col min="7114" max="7114" width="17.85546875" style="1" customWidth="1"/>
    <col min="7115" max="7115" width="19.42578125" style="1" bestFit="1" customWidth="1"/>
    <col min="7116" max="7116" width="10.85546875" style="1" customWidth="1"/>
    <col min="7117" max="7117" width="16.5703125" style="1" bestFit="1" customWidth="1"/>
    <col min="7118" max="7118" width="13.5703125" style="1" bestFit="1" customWidth="1"/>
    <col min="7119" max="7119" width="17.42578125" style="1" bestFit="1" customWidth="1"/>
    <col min="7120" max="7120" width="20" style="1" bestFit="1" customWidth="1"/>
    <col min="7121" max="7121" width="14.42578125" style="1" bestFit="1" customWidth="1"/>
    <col min="7122" max="7122" width="14.5703125" style="1" bestFit="1" customWidth="1"/>
    <col min="7123" max="7123" width="15.5703125" style="1" bestFit="1" customWidth="1"/>
    <col min="7124" max="7124" width="11.42578125" style="1" customWidth="1"/>
    <col min="7125" max="7364" width="11.42578125" style="1"/>
    <col min="7365" max="7365" width="4.42578125" style="1" bestFit="1" customWidth="1"/>
    <col min="7366" max="7366" width="41.42578125" style="1" customWidth="1"/>
    <col min="7367" max="7367" width="42.5703125" style="1" customWidth="1"/>
    <col min="7368" max="7368" width="35.42578125" style="1" customWidth="1"/>
    <col min="7369" max="7369" width="27" style="1" customWidth="1"/>
    <col min="7370" max="7370" width="17.85546875" style="1" customWidth="1"/>
    <col min="7371" max="7371" width="19.42578125" style="1" bestFit="1" customWidth="1"/>
    <col min="7372" max="7372" width="10.85546875" style="1" customWidth="1"/>
    <col min="7373" max="7373" width="16.5703125" style="1" bestFit="1" customWidth="1"/>
    <col min="7374" max="7374" width="13.5703125" style="1" bestFit="1" customWidth="1"/>
    <col min="7375" max="7375" width="17.42578125" style="1" bestFit="1" customWidth="1"/>
    <col min="7376" max="7376" width="20" style="1" bestFit="1" customWidth="1"/>
    <col min="7377" max="7377" width="14.42578125" style="1" bestFit="1" customWidth="1"/>
    <col min="7378" max="7378" width="14.5703125" style="1" bestFit="1" customWidth="1"/>
    <col min="7379" max="7379" width="15.5703125" style="1" bestFit="1" customWidth="1"/>
    <col min="7380" max="7380" width="11.42578125" style="1" customWidth="1"/>
    <col min="7381" max="7620" width="11.42578125" style="1"/>
    <col min="7621" max="7621" width="4.42578125" style="1" bestFit="1" customWidth="1"/>
    <col min="7622" max="7622" width="41.42578125" style="1" customWidth="1"/>
    <col min="7623" max="7623" width="42.5703125" style="1" customWidth="1"/>
    <col min="7624" max="7624" width="35.42578125" style="1" customWidth="1"/>
    <col min="7625" max="7625" width="27" style="1" customWidth="1"/>
    <col min="7626" max="7626" width="17.85546875" style="1" customWidth="1"/>
    <col min="7627" max="7627" width="19.42578125" style="1" bestFit="1" customWidth="1"/>
    <col min="7628" max="7628" width="10.85546875" style="1" customWidth="1"/>
    <col min="7629" max="7629" width="16.5703125" style="1" bestFit="1" customWidth="1"/>
    <col min="7630" max="7630" width="13.5703125" style="1" bestFit="1" customWidth="1"/>
    <col min="7631" max="7631" width="17.42578125" style="1" bestFit="1" customWidth="1"/>
    <col min="7632" max="7632" width="20" style="1" bestFit="1" customWidth="1"/>
    <col min="7633" max="7633" width="14.42578125" style="1" bestFit="1" customWidth="1"/>
    <col min="7634" max="7634" width="14.5703125" style="1" bestFit="1" customWidth="1"/>
    <col min="7635" max="7635" width="15.5703125" style="1" bestFit="1" customWidth="1"/>
    <col min="7636" max="7636" width="11.42578125" style="1" customWidth="1"/>
    <col min="7637" max="7876" width="11.42578125" style="1"/>
    <col min="7877" max="7877" width="4.42578125" style="1" bestFit="1" customWidth="1"/>
    <col min="7878" max="7878" width="41.42578125" style="1" customWidth="1"/>
    <col min="7879" max="7879" width="42.5703125" style="1" customWidth="1"/>
    <col min="7880" max="7880" width="35.42578125" style="1" customWidth="1"/>
    <col min="7881" max="7881" width="27" style="1" customWidth="1"/>
    <col min="7882" max="7882" width="17.85546875" style="1" customWidth="1"/>
    <col min="7883" max="7883" width="19.42578125" style="1" bestFit="1" customWidth="1"/>
    <col min="7884" max="7884" width="10.85546875" style="1" customWidth="1"/>
    <col min="7885" max="7885" width="16.5703125" style="1" bestFit="1" customWidth="1"/>
    <col min="7886" max="7886" width="13.5703125" style="1" bestFit="1" customWidth="1"/>
    <col min="7887" max="7887" width="17.42578125" style="1" bestFit="1" customWidth="1"/>
    <col min="7888" max="7888" width="20" style="1" bestFit="1" customWidth="1"/>
    <col min="7889" max="7889" width="14.42578125" style="1" bestFit="1" customWidth="1"/>
    <col min="7890" max="7890" width="14.5703125" style="1" bestFit="1" customWidth="1"/>
    <col min="7891" max="7891" width="15.5703125" style="1" bestFit="1" customWidth="1"/>
    <col min="7892" max="7892" width="11.42578125" style="1" customWidth="1"/>
    <col min="7893" max="8132" width="11.42578125" style="1"/>
    <col min="8133" max="8133" width="4.42578125" style="1" bestFit="1" customWidth="1"/>
    <col min="8134" max="8134" width="41.42578125" style="1" customWidth="1"/>
    <col min="8135" max="8135" width="42.5703125" style="1" customWidth="1"/>
    <col min="8136" max="8136" width="35.42578125" style="1" customWidth="1"/>
    <col min="8137" max="8137" width="27" style="1" customWidth="1"/>
    <col min="8138" max="8138" width="17.85546875" style="1" customWidth="1"/>
    <col min="8139" max="8139" width="19.42578125" style="1" bestFit="1" customWidth="1"/>
    <col min="8140" max="8140" width="10.85546875" style="1" customWidth="1"/>
    <col min="8141" max="8141" width="16.5703125" style="1" bestFit="1" customWidth="1"/>
    <col min="8142" max="8142" width="13.5703125" style="1" bestFit="1" customWidth="1"/>
    <col min="8143" max="8143" width="17.42578125" style="1" bestFit="1" customWidth="1"/>
    <col min="8144" max="8144" width="20" style="1" bestFit="1" customWidth="1"/>
    <col min="8145" max="8145" width="14.42578125" style="1" bestFit="1" customWidth="1"/>
    <col min="8146" max="8146" width="14.5703125" style="1" bestFit="1" customWidth="1"/>
    <col min="8147" max="8147" width="15.5703125" style="1" bestFit="1" customWidth="1"/>
    <col min="8148" max="8148" width="11.42578125" style="1" customWidth="1"/>
    <col min="8149" max="8388" width="11.42578125" style="1"/>
    <col min="8389" max="8389" width="4.42578125" style="1" bestFit="1" customWidth="1"/>
    <col min="8390" max="8390" width="41.42578125" style="1" customWidth="1"/>
    <col min="8391" max="8391" width="42.5703125" style="1" customWidth="1"/>
    <col min="8392" max="8392" width="35.42578125" style="1" customWidth="1"/>
    <col min="8393" max="8393" width="27" style="1" customWidth="1"/>
    <col min="8394" max="8394" width="17.85546875" style="1" customWidth="1"/>
    <col min="8395" max="8395" width="19.42578125" style="1" bestFit="1" customWidth="1"/>
    <col min="8396" max="8396" width="10.85546875" style="1" customWidth="1"/>
    <col min="8397" max="8397" width="16.5703125" style="1" bestFit="1" customWidth="1"/>
    <col min="8398" max="8398" width="13.5703125" style="1" bestFit="1" customWidth="1"/>
    <col min="8399" max="8399" width="17.42578125" style="1" bestFit="1" customWidth="1"/>
    <col min="8400" max="8400" width="20" style="1" bestFit="1" customWidth="1"/>
    <col min="8401" max="8401" width="14.42578125" style="1" bestFit="1" customWidth="1"/>
    <col min="8402" max="8402" width="14.5703125" style="1" bestFit="1" customWidth="1"/>
    <col min="8403" max="8403" width="15.5703125" style="1" bestFit="1" customWidth="1"/>
    <col min="8404" max="8404" width="11.42578125" style="1" customWidth="1"/>
    <col min="8405" max="8644" width="11.42578125" style="1"/>
    <col min="8645" max="8645" width="4.42578125" style="1" bestFit="1" customWidth="1"/>
    <col min="8646" max="8646" width="41.42578125" style="1" customWidth="1"/>
    <col min="8647" max="8647" width="42.5703125" style="1" customWidth="1"/>
    <col min="8648" max="8648" width="35.42578125" style="1" customWidth="1"/>
    <col min="8649" max="8649" width="27" style="1" customWidth="1"/>
    <col min="8650" max="8650" width="17.85546875" style="1" customWidth="1"/>
    <col min="8651" max="8651" width="19.42578125" style="1" bestFit="1" customWidth="1"/>
    <col min="8652" max="8652" width="10.85546875" style="1" customWidth="1"/>
    <col min="8653" max="8653" width="16.5703125" style="1" bestFit="1" customWidth="1"/>
    <col min="8654" max="8654" width="13.5703125" style="1" bestFit="1" customWidth="1"/>
    <col min="8655" max="8655" width="17.42578125" style="1" bestFit="1" customWidth="1"/>
    <col min="8656" max="8656" width="20" style="1" bestFit="1" customWidth="1"/>
    <col min="8657" max="8657" width="14.42578125" style="1" bestFit="1" customWidth="1"/>
    <col min="8658" max="8658" width="14.5703125" style="1" bestFit="1" customWidth="1"/>
    <col min="8659" max="8659" width="15.5703125" style="1" bestFit="1" customWidth="1"/>
    <col min="8660" max="8660" width="11.42578125" style="1" customWidth="1"/>
    <col min="8661" max="8900" width="11.42578125" style="1"/>
    <col min="8901" max="8901" width="4.42578125" style="1" bestFit="1" customWidth="1"/>
    <col min="8902" max="8902" width="41.42578125" style="1" customWidth="1"/>
    <col min="8903" max="8903" width="42.5703125" style="1" customWidth="1"/>
    <col min="8904" max="8904" width="35.42578125" style="1" customWidth="1"/>
    <col min="8905" max="8905" width="27" style="1" customWidth="1"/>
    <col min="8906" max="8906" width="17.85546875" style="1" customWidth="1"/>
    <col min="8907" max="8907" width="19.42578125" style="1" bestFit="1" customWidth="1"/>
    <col min="8908" max="8908" width="10.85546875" style="1" customWidth="1"/>
    <col min="8909" max="8909" width="16.5703125" style="1" bestFit="1" customWidth="1"/>
    <col min="8910" max="8910" width="13.5703125" style="1" bestFit="1" customWidth="1"/>
    <col min="8911" max="8911" width="17.42578125" style="1" bestFit="1" customWidth="1"/>
    <col min="8912" max="8912" width="20" style="1" bestFit="1" customWidth="1"/>
    <col min="8913" max="8913" width="14.42578125" style="1" bestFit="1" customWidth="1"/>
    <col min="8914" max="8914" width="14.5703125" style="1" bestFit="1" customWidth="1"/>
    <col min="8915" max="8915" width="15.5703125" style="1" bestFit="1" customWidth="1"/>
    <col min="8916" max="8916" width="11.42578125" style="1" customWidth="1"/>
    <col min="8917" max="9156" width="11.42578125" style="1"/>
    <col min="9157" max="9157" width="4.42578125" style="1" bestFit="1" customWidth="1"/>
    <col min="9158" max="9158" width="41.42578125" style="1" customWidth="1"/>
    <col min="9159" max="9159" width="42.5703125" style="1" customWidth="1"/>
    <col min="9160" max="9160" width="35.42578125" style="1" customWidth="1"/>
    <col min="9161" max="9161" width="27" style="1" customWidth="1"/>
    <col min="9162" max="9162" width="17.85546875" style="1" customWidth="1"/>
    <col min="9163" max="9163" width="19.42578125" style="1" bestFit="1" customWidth="1"/>
    <col min="9164" max="9164" width="10.85546875" style="1" customWidth="1"/>
    <col min="9165" max="9165" width="16.5703125" style="1" bestFit="1" customWidth="1"/>
    <col min="9166" max="9166" width="13.5703125" style="1" bestFit="1" customWidth="1"/>
    <col min="9167" max="9167" width="17.42578125" style="1" bestFit="1" customWidth="1"/>
    <col min="9168" max="9168" width="20" style="1" bestFit="1" customWidth="1"/>
    <col min="9169" max="9169" width="14.42578125" style="1" bestFit="1" customWidth="1"/>
    <col min="9170" max="9170" width="14.5703125" style="1" bestFit="1" customWidth="1"/>
    <col min="9171" max="9171" width="15.5703125" style="1" bestFit="1" customWidth="1"/>
    <col min="9172" max="9172" width="11.42578125" style="1" customWidth="1"/>
    <col min="9173" max="9412" width="11.42578125" style="1"/>
    <col min="9413" max="9413" width="4.42578125" style="1" bestFit="1" customWidth="1"/>
    <col min="9414" max="9414" width="41.42578125" style="1" customWidth="1"/>
    <col min="9415" max="9415" width="42.5703125" style="1" customWidth="1"/>
    <col min="9416" max="9416" width="35.42578125" style="1" customWidth="1"/>
    <col min="9417" max="9417" width="27" style="1" customWidth="1"/>
    <col min="9418" max="9418" width="17.85546875" style="1" customWidth="1"/>
    <col min="9419" max="9419" width="19.42578125" style="1" bestFit="1" customWidth="1"/>
    <col min="9420" max="9420" width="10.85546875" style="1" customWidth="1"/>
    <col min="9421" max="9421" width="16.5703125" style="1" bestFit="1" customWidth="1"/>
    <col min="9422" max="9422" width="13.5703125" style="1" bestFit="1" customWidth="1"/>
    <col min="9423" max="9423" width="17.42578125" style="1" bestFit="1" customWidth="1"/>
    <col min="9424" max="9424" width="20" style="1" bestFit="1" customWidth="1"/>
    <col min="9425" max="9425" width="14.42578125" style="1" bestFit="1" customWidth="1"/>
    <col min="9426" max="9426" width="14.5703125" style="1" bestFit="1" customWidth="1"/>
    <col min="9427" max="9427" width="15.5703125" style="1" bestFit="1" customWidth="1"/>
    <col min="9428" max="9428" width="11.42578125" style="1" customWidth="1"/>
    <col min="9429" max="9668" width="11.42578125" style="1"/>
    <col min="9669" max="9669" width="4.42578125" style="1" bestFit="1" customWidth="1"/>
    <col min="9670" max="9670" width="41.42578125" style="1" customWidth="1"/>
    <col min="9671" max="9671" width="42.5703125" style="1" customWidth="1"/>
    <col min="9672" max="9672" width="35.42578125" style="1" customWidth="1"/>
    <col min="9673" max="9673" width="27" style="1" customWidth="1"/>
    <col min="9674" max="9674" width="17.85546875" style="1" customWidth="1"/>
    <col min="9675" max="9675" width="19.42578125" style="1" bestFit="1" customWidth="1"/>
    <col min="9676" max="9676" width="10.85546875" style="1" customWidth="1"/>
    <col min="9677" max="9677" width="16.5703125" style="1" bestFit="1" customWidth="1"/>
    <col min="9678" max="9678" width="13.5703125" style="1" bestFit="1" customWidth="1"/>
    <col min="9679" max="9679" width="17.42578125" style="1" bestFit="1" customWidth="1"/>
    <col min="9680" max="9680" width="20" style="1" bestFit="1" customWidth="1"/>
    <col min="9681" max="9681" width="14.42578125" style="1" bestFit="1" customWidth="1"/>
    <col min="9682" max="9682" width="14.5703125" style="1" bestFit="1" customWidth="1"/>
    <col min="9683" max="9683" width="15.5703125" style="1" bestFit="1" customWidth="1"/>
    <col min="9684" max="9684" width="11.42578125" style="1" customWidth="1"/>
    <col min="9685" max="9924" width="11.42578125" style="1"/>
    <col min="9925" max="9925" width="4.42578125" style="1" bestFit="1" customWidth="1"/>
    <col min="9926" max="9926" width="41.42578125" style="1" customWidth="1"/>
    <col min="9927" max="9927" width="42.5703125" style="1" customWidth="1"/>
    <col min="9928" max="9928" width="35.42578125" style="1" customWidth="1"/>
    <col min="9929" max="9929" width="27" style="1" customWidth="1"/>
    <col min="9930" max="9930" width="17.85546875" style="1" customWidth="1"/>
    <col min="9931" max="9931" width="19.42578125" style="1" bestFit="1" customWidth="1"/>
    <col min="9932" max="9932" width="10.85546875" style="1" customWidth="1"/>
    <col min="9933" max="9933" width="16.5703125" style="1" bestFit="1" customWidth="1"/>
    <col min="9934" max="9934" width="13.5703125" style="1" bestFit="1" customWidth="1"/>
    <col min="9935" max="9935" width="17.42578125" style="1" bestFit="1" customWidth="1"/>
    <col min="9936" max="9936" width="20" style="1" bestFit="1" customWidth="1"/>
    <col min="9937" max="9937" width="14.42578125" style="1" bestFit="1" customWidth="1"/>
    <col min="9938" max="9938" width="14.5703125" style="1" bestFit="1" customWidth="1"/>
    <col min="9939" max="9939" width="15.5703125" style="1" bestFit="1" customWidth="1"/>
    <col min="9940" max="9940" width="11.42578125" style="1" customWidth="1"/>
    <col min="9941" max="10180" width="11.42578125" style="1"/>
    <col min="10181" max="10181" width="4.42578125" style="1" bestFit="1" customWidth="1"/>
    <col min="10182" max="10182" width="41.42578125" style="1" customWidth="1"/>
    <col min="10183" max="10183" width="42.5703125" style="1" customWidth="1"/>
    <col min="10184" max="10184" width="35.42578125" style="1" customWidth="1"/>
    <col min="10185" max="10185" width="27" style="1" customWidth="1"/>
    <col min="10186" max="10186" width="17.85546875" style="1" customWidth="1"/>
    <col min="10187" max="10187" width="19.42578125" style="1" bestFit="1" customWidth="1"/>
    <col min="10188" max="10188" width="10.85546875" style="1" customWidth="1"/>
    <col min="10189" max="10189" width="16.5703125" style="1" bestFit="1" customWidth="1"/>
    <col min="10190" max="10190" width="13.5703125" style="1" bestFit="1" customWidth="1"/>
    <col min="10191" max="10191" width="17.42578125" style="1" bestFit="1" customWidth="1"/>
    <col min="10192" max="10192" width="20" style="1" bestFit="1" customWidth="1"/>
    <col min="10193" max="10193" width="14.42578125" style="1" bestFit="1" customWidth="1"/>
    <col min="10194" max="10194" width="14.5703125" style="1" bestFit="1" customWidth="1"/>
    <col min="10195" max="10195" width="15.5703125" style="1" bestFit="1" customWidth="1"/>
    <col min="10196" max="10196" width="11.42578125" style="1" customWidth="1"/>
    <col min="10197" max="10436" width="11.42578125" style="1"/>
    <col min="10437" max="10437" width="4.42578125" style="1" bestFit="1" customWidth="1"/>
    <col min="10438" max="10438" width="41.42578125" style="1" customWidth="1"/>
    <col min="10439" max="10439" width="42.5703125" style="1" customWidth="1"/>
    <col min="10440" max="10440" width="35.42578125" style="1" customWidth="1"/>
    <col min="10441" max="10441" width="27" style="1" customWidth="1"/>
    <col min="10442" max="10442" width="17.85546875" style="1" customWidth="1"/>
    <col min="10443" max="10443" width="19.42578125" style="1" bestFit="1" customWidth="1"/>
    <col min="10444" max="10444" width="10.85546875" style="1" customWidth="1"/>
    <col min="10445" max="10445" width="16.5703125" style="1" bestFit="1" customWidth="1"/>
    <col min="10446" max="10446" width="13.5703125" style="1" bestFit="1" customWidth="1"/>
    <col min="10447" max="10447" width="17.42578125" style="1" bestFit="1" customWidth="1"/>
    <col min="10448" max="10448" width="20" style="1" bestFit="1" customWidth="1"/>
    <col min="10449" max="10449" width="14.42578125" style="1" bestFit="1" customWidth="1"/>
    <col min="10450" max="10450" width="14.5703125" style="1" bestFit="1" customWidth="1"/>
    <col min="10451" max="10451" width="15.5703125" style="1" bestFit="1" customWidth="1"/>
    <col min="10452" max="10452" width="11.42578125" style="1" customWidth="1"/>
    <col min="10453" max="10692" width="11.42578125" style="1"/>
    <col min="10693" max="10693" width="4.42578125" style="1" bestFit="1" customWidth="1"/>
    <col min="10694" max="10694" width="41.42578125" style="1" customWidth="1"/>
    <col min="10695" max="10695" width="42.5703125" style="1" customWidth="1"/>
    <col min="10696" max="10696" width="35.42578125" style="1" customWidth="1"/>
    <col min="10697" max="10697" width="27" style="1" customWidth="1"/>
    <col min="10698" max="10698" width="17.85546875" style="1" customWidth="1"/>
    <col min="10699" max="10699" width="19.42578125" style="1" bestFit="1" customWidth="1"/>
    <col min="10700" max="10700" width="10.85546875" style="1" customWidth="1"/>
    <col min="10701" max="10701" width="16.5703125" style="1" bestFit="1" customWidth="1"/>
    <col min="10702" max="10702" width="13.5703125" style="1" bestFit="1" customWidth="1"/>
    <col min="10703" max="10703" width="17.42578125" style="1" bestFit="1" customWidth="1"/>
    <col min="10704" max="10704" width="20" style="1" bestFit="1" customWidth="1"/>
    <col min="10705" max="10705" width="14.42578125" style="1" bestFit="1" customWidth="1"/>
    <col min="10706" max="10706" width="14.5703125" style="1" bestFit="1" customWidth="1"/>
    <col min="10707" max="10707" width="15.5703125" style="1" bestFit="1" customWidth="1"/>
    <col min="10708" max="10708" width="11.42578125" style="1" customWidth="1"/>
    <col min="10709" max="10948" width="11.42578125" style="1"/>
    <col min="10949" max="10949" width="4.42578125" style="1" bestFit="1" customWidth="1"/>
    <col min="10950" max="10950" width="41.42578125" style="1" customWidth="1"/>
    <col min="10951" max="10951" width="42.5703125" style="1" customWidth="1"/>
    <col min="10952" max="10952" width="35.42578125" style="1" customWidth="1"/>
    <col min="10953" max="10953" width="27" style="1" customWidth="1"/>
    <col min="10954" max="10954" width="17.85546875" style="1" customWidth="1"/>
    <col min="10955" max="10955" width="19.42578125" style="1" bestFit="1" customWidth="1"/>
    <col min="10956" max="10956" width="10.85546875" style="1" customWidth="1"/>
    <col min="10957" max="10957" width="16.5703125" style="1" bestFit="1" customWidth="1"/>
    <col min="10958" max="10958" width="13.5703125" style="1" bestFit="1" customWidth="1"/>
    <col min="10959" max="10959" width="17.42578125" style="1" bestFit="1" customWidth="1"/>
    <col min="10960" max="10960" width="20" style="1" bestFit="1" customWidth="1"/>
    <col min="10961" max="10961" width="14.42578125" style="1" bestFit="1" customWidth="1"/>
    <col min="10962" max="10962" width="14.5703125" style="1" bestFit="1" customWidth="1"/>
    <col min="10963" max="10963" width="15.5703125" style="1" bestFit="1" customWidth="1"/>
    <col min="10964" max="10964" width="11.42578125" style="1" customWidth="1"/>
    <col min="10965" max="11204" width="11.42578125" style="1"/>
    <col min="11205" max="11205" width="4.42578125" style="1" bestFit="1" customWidth="1"/>
    <col min="11206" max="11206" width="41.42578125" style="1" customWidth="1"/>
    <col min="11207" max="11207" width="42.5703125" style="1" customWidth="1"/>
    <col min="11208" max="11208" width="35.42578125" style="1" customWidth="1"/>
    <col min="11209" max="11209" width="27" style="1" customWidth="1"/>
    <col min="11210" max="11210" width="17.85546875" style="1" customWidth="1"/>
    <col min="11211" max="11211" width="19.42578125" style="1" bestFit="1" customWidth="1"/>
    <col min="11212" max="11212" width="10.85546875" style="1" customWidth="1"/>
    <col min="11213" max="11213" width="16.5703125" style="1" bestFit="1" customWidth="1"/>
    <col min="11214" max="11214" width="13.5703125" style="1" bestFit="1" customWidth="1"/>
    <col min="11215" max="11215" width="17.42578125" style="1" bestFit="1" customWidth="1"/>
    <col min="11216" max="11216" width="20" style="1" bestFit="1" customWidth="1"/>
    <col min="11217" max="11217" width="14.42578125" style="1" bestFit="1" customWidth="1"/>
    <col min="11218" max="11218" width="14.5703125" style="1" bestFit="1" customWidth="1"/>
    <col min="11219" max="11219" width="15.5703125" style="1" bestFit="1" customWidth="1"/>
    <col min="11220" max="11220" width="11.42578125" style="1" customWidth="1"/>
    <col min="11221" max="11460" width="11.42578125" style="1"/>
    <col min="11461" max="11461" width="4.42578125" style="1" bestFit="1" customWidth="1"/>
    <col min="11462" max="11462" width="41.42578125" style="1" customWidth="1"/>
    <col min="11463" max="11463" width="42.5703125" style="1" customWidth="1"/>
    <col min="11464" max="11464" width="35.42578125" style="1" customWidth="1"/>
    <col min="11465" max="11465" width="27" style="1" customWidth="1"/>
    <col min="11466" max="11466" width="17.85546875" style="1" customWidth="1"/>
    <col min="11467" max="11467" width="19.42578125" style="1" bestFit="1" customWidth="1"/>
    <col min="11468" max="11468" width="10.85546875" style="1" customWidth="1"/>
    <col min="11469" max="11469" width="16.5703125" style="1" bestFit="1" customWidth="1"/>
    <col min="11470" max="11470" width="13.5703125" style="1" bestFit="1" customWidth="1"/>
    <col min="11471" max="11471" width="17.42578125" style="1" bestFit="1" customWidth="1"/>
    <col min="11472" max="11472" width="20" style="1" bestFit="1" customWidth="1"/>
    <col min="11473" max="11473" width="14.42578125" style="1" bestFit="1" customWidth="1"/>
    <col min="11474" max="11474" width="14.5703125" style="1" bestFit="1" customWidth="1"/>
    <col min="11475" max="11475" width="15.5703125" style="1" bestFit="1" customWidth="1"/>
    <col min="11476" max="11476" width="11.42578125" style="1" customWidth="1"/>
    <col min="11477" max="11716" width="11.42578125" style="1"/>
    <col min="11717" max="11717" width="4.42578125" style="1" bestFit="1" customWidth="1"/>
    <col min="11718" max="11718" width="41.42578125" style="1" customWidth="1"/>
    <col min="11719" max="11719" width="42.5703125" style="1" customWidth="1"/>
    <col min="11720" max="11720" width="35.42578125" style="1" customWidth="1"/>
    <col min="11721" max="11721" width="27" style="1" customWidth="1"/>
    <col min="11722" max="11722" width="17.85546875" style="1" customWidth="1"/>
    <col min="11723" max="11723" width="19.42578125" style="1" bestFit="1" customWidth="1"/>
    <col min="11724" max="11724" width="10.85546875" style="1" customWidth="1"/>
    <col min="11725" max="11725" width="16.5703125" style="1" bestFit="1" customWidth="1"/>
    <col min="11726" max="11726" width="13.5703125" style="1" bestFit="1" customWidth="1"/>
    <col min="11727" max="11727" width="17.42578125" style="1" bestFit="1" customWidth="1"/>
    <col min="11728" max="11728" width="20" style="1" bestFit="1" customWidth="1"/>
    <col min="11729" max="11729" width="14.42578125" style="1" bestFit="1" customWidth="1"/>
    <col min="11730" max="11730" width="14.5703125" style="1" bestFit="1" customWidth="1"/>
    <col min="11731" max="11731" width="15.5703125" style="1" bestFit="1" customWidth="1"/>
    <col min="11732" max="11732" width="11.42578125" style="1" customWidth="1"/>
    <col min="11733" max="11972" width="11.42578125" style="1"/>
    <col min="11973" max="11973" width="4.42578125" style="1" bestFit="1" customWidth="1"/>
    <col min="11974" max="11974" width="41.42578125" style="1" customWidth="1"/>
    <col min="11975" max="11975" width="42.5703125" style="1" customWidth="1"/>
    <col min="11976" max="11976" width="35.42578125" style="1" customWidth="1"/>
    <col min="11977" max="11977" width="27" style="1" customWidth="1"/>
    <col min="11978" max="11978" width="17.85546875" style="1" customWidth="1"/>
    <col min="11979" max="11979" width="19.42578125" style="1" bestFit="1" customWidth="1"/>
    <col min="11980" max="11980" width="10.85546875" style="1" customWidth="1"/>
    <col min="11981" max="11981" width="16.5703125" style="1" bestFit="1" customWidth="1"/>
    <col min="11982" max="11982" width="13.5703125" style="1" bestFit="1" customWidth="1"/>
    <col min="11983" max="11983" width="17.42578125" style="1" bestFit="1" customWidth="1"/>
    <col min="11984" max="11984" width="20" style="1" bestFit="1" customWidth="1"/>
    <col min="11985" max="11985" width="14.42578125" style="1" bestFit="1" customWidth="1"/>
    <col min="11986" max="11986" width="14.5703125" style="1" bestFit="1" customWidth="1"/>
    <col min="11987" max="11987" width="15.5703125" style="1" bestFit="1" customWidth="1"/>
    <col min="11988" max="11988" width="11.42578125" style="1" customWidth="1"/>
    <col min="11989" max="12228" width="11.42578125" style="1"/>
    <col min="12229" max="12229" width="4.42578125" style="1" bestFit="1" customWidth="1"/>
    <col min="12230" max="12230" width="41.42578125" style="1" customWidth="1"/>
    <col min="12231" max="12231" width="42.5703125" style="1" customWidth="1"/>
    <col min="12232" max="12232" width="35.42578125" style="1" customWidth="1"/>
    <col min="12233" max="12233" width="27" style="1" customWidth="1"/>
    <col min="12234" max="12234" width="17.85546875" style="1" customWidth="1"/>
    <col min="12235" max="12235" width="19.42578125" style="1" bestFit="1" customWidth="1"/>
    <col min="12236" max="12236" width="10.85546875" style="1" customWidth="1"/>
    <col min="12237" max="12237" width="16.5703125" style="1" bestFit="1" customWidth="1"/>
    <col min="12238" max="12238" width="13.5703125" style="1" bestFit="1" customWidth="1"/>
    <col min="12239" max="12239" width="17.42578125" style="1" bestFit="1" customWidth="1"/>
    <col min="12240" max="12240" width="20" style="1" bestFit="1" customWidth="1"/>
    <col min="12241" max="12241" width="14.42578125" style="1" bestFit="1" customWidth="1"/>
    <col min="12242" max="12242" width="14.5703125" style="1" bestFit="1" customWidth="1"/>
    <col min="12243" max="12243" width="15.5703125" style="1" bestFit="1" customWidth="1"/>
    <col min="12244" max="12244" width="11.42578125" style="1" customWidth="1"/>
    <col min="12245" max="12484" width="11.42578125" style="1"/>
    <col min="12485" max="12485" width="4.42578125" style="1" bestFit="1" customWidth="1"/>
    <col min="12486" max="12486" width="41.42578125" style="1" customWidth="1"/>
    <col min="12487" max="12487" width="42.5703125" style="1" customWidth="1"/>
    <col min="12488" max="12488" width="35.42578125" style="1" customWidth="1"/>
    <col min="12489" max="12489" width="27" style="1" customWidth="1"/>
    <col min="12490" max="12490" width="17.85546875" style="1" customWidth="1"/>
    <col min="12491" max="12491" width="19.42578125" style="1" bestFit="1" customWidth="1"/>
    <col min="12492" max="12492" width="10.85546875" style="1" customWidth="1"/>
    <col min="12493" max="12493" width="16.5703125" style="1" bestFit="1" customWidth="1"/>
    <col min="12494" max="12494" width="13.5703125" style="1" bestFit="1" customWidth="1"/>
    <col min="12495" max="12495" width="17.42578125" style="1" bestFit="1" customWidth="1"/>
    <col min="12496" max="12496" width="20" style="1" bestFit="1" customWidth="1"/>
    <col min="12497" max="12497" width="14.42578125" style="1" bestFit="1" customWidth="1"/>
    <col min="12498" max="12498" width="14.5703125" style="1" bestFit="1" customWidth="1"/>
    <col min="12499" max="12499" width="15.5703125" style="1" bestFit="1" customWidth="1"/>
    <col min="12500" max="12500" width="11.42578125" style="1" customWidth="1"/>
    <col min="12501" max="12740" width="11.42578125" style="1"/>
    <col min="12741" max="12741" width="4.42578125" style="1" bestFit="1" customWidth="1"/>
    <col min="12742" max="12742" width="41.42578125" style="1" customWidth="1"/>
    <col min="12743" max="12743" width="42.5703125" style="1" customWidth="1"/>
    <col min="12744" max="12744" width="35.42578125" style="1" customWidth="1"/>
    <col min="12745" max="12745" width="27" style="1" customWidth="1"/>
    <col min="12746" max="12746" width="17.85546875" style="1" customWidth="1"/>
    <col min="12747" max="12747" width="19.42578125" style="1" bestFit="1" customWidth="1"/>
    <col min="12748" max="12748" width="10.85546875" style="1" customWidth="1"/>
    <col min="12749" max="12749" width="16.5703125" style="1" bestFit="1" customWidth="1"/>
    <col min="12750" max="12750" width="13.5703125" style="1" bestFit="1" customWidth="1"/>
    <col min="12751" max="12751" width="17.42578125" style="1" bestFit="1" customWidth="1"/>
    <col min="12752" max="12752" width="20" style="1" bestFit="1" customWidth="1"/>
    <col min="12753" max="12753" width="14.42578125" style="1" bestFit="1" customWidth="1"/>
    <col min="12754" max="12754" width="14.5703125" style="1" bestFit="1" customWidth="1"/>
    <col min="12755" max="12755" width="15.5703125" style="1" bestFit="1" customWidth="1"/>
    <col min="12756" max="12756" width="11.42578125" style="1" customWidth="1"/>
    <col min="12757" max="12996" width="11.42578125" style="1"/>
    <col min="12997" max="12997" width="4.42578125" style="1" bestFit="1" customWidth="1"/>
    <col min="12998" max="12998" width="41.42578125" style="1" customWidth="1"/>
    <col min="12999" max="12999" width="42.5703125" style="1" customWidth="1"/>
    <col min="13000" max="13000" width="35.42578125" style="1" customWidth="1"/>
    <col min="13001" max="13001" width="27" style="1" customWidth="1"/>
    <col min="13002" max="13002" width="17.85546875" style="1" customWidth="1"/>
    <col min="13003" max="13003" width="19.42578125" style="1" bestFit="1" customWidth="1"/>
    <col min="13004" max="13004" width="10.85546875" style="1" customWidth="1"/>
    <col min="13005" max="13005" width="16.5703125" style="1" bestFit="1" customWidth="1"/>
    <col min="13006" max="13006" width="13.5703125" style="1" bestFit="1" customWidth="1"/>
    <col min="13007" max="13007" width="17.42578125" style="1" bestFit="1" customWidth="1"/>
    <col min="13008" max="13008" width="20" style="1" bestFit="1" customWidth="1"/>
    <col min="13009" max="13009" width="14.42578125" style="1" bestFit="1" customWidth="1"/>
    <col min="13010" max="13010" width="14.5703125" style="1" bestFit="1" customWidth="1"/>
    <col min="13011" max="13011" width="15.5703125" style="1" bestFit="1" customWidth="1"/>
    <col min="13012" max="13012" width="11.42578125" style="1" customWidth="1"/>
    <col min="13013" max="13252" width="11.42578125" style="1"/>
    <col min="13253" max="13253" width="4.42578125" style="1" bestFit="1" customWidth="1"/>
    <col min="13254" max="13254" width="41.42578125" style="1" customWidth="1"/>
    <col min="13255" max="13255" width="42.5703125" style="1" customWidth="1"/>
    <col min="13256" max="13256" width="35.42578125" style="1" customWidth="1"/>
    <col min="13257" max="13257" width="27" style="1" customWidth="1"/>
    <col min="13258" max="13258" width="17.85546875" style="1" customWidth="1"/>
    <col min="13259" max="13259" width="19.42578125" style="1" bestFit="1" customWidth="1"/>
    <col min="13260" max="13260" width="10.85546875" style="1" customWidth="1"/>
    <col min="13261" max="13261" width="16.5703125" style="1" bestFit="1" customWidth="1"/>
    <col min="13262" max="13262" width="13.5703125" style="1" bestFit="1" customWidth="1"/>
    <col min="13263" max="13263" width="17.42578125" style="1" bestFit="1" customWidth="1"/>
    <col min="13264" max="13264" width="20" style="1" bestFit="1" customWidth="1"/>
    <col min="13265" max="13265" width="14.42578125" style="1" bestFit="1" customWidth="1"/>
    <col min="13266" max="13266" width="14.5703125" style="1" bestFit="1" customWidth="1"/>
    <col min="13267" max="13267" width="15.5703125" style="1" bestFit="1" customWidth="1"/>
    <col min="13268" max="13268" width="11.42578125" style="1" customWidth="1"/>
    <col min="13269" max="13508" width="11.42578125" style="1"/>
    <col min="13509" max="13509" width="4.42578125" style="1" bestFit="1" customWidth="1"/>
    <col min="13510" max="13510" width="41.42578125" style="1" customWidth="1"/>
    <col min="13511" max="13511" width="42.5703125" style="1" customWidth="1"/>
    <col min="13512" max="13512" width="35.42578125" style="1" customWidth="1"/>
    <col min="13513" max="13513" width="27" style="1" customWidth="1"/>
    <col min="13514" max="13514" width="17.85546875" style="1" customWidth="1"/>
    <col min="13515" max="13515" width="19.42578125" style="1" bestFit="1" customWidth="1"/>
    <col min="13516" max="13516" width="10.85546875" style="1" customWidth="1"/>
    <col min="13517" max="13517" width="16.5703125" style="1" bestFit="1" customWidth="1"/>
    <col min="13518" max="13518" width="13.5703125" style="1" bestFit="1" customWidth="1"/>
    <col min="13519" max="13519" width="17.42578125" style="1" bestFit="1" customWidth="1"/>
    <col min="13520" max="13520" width="20" style="1" bestFit="1" customWidth="1"/>
    <col min="13521" max="13521" width="14.42578125" style="1" bestFit="1" customWidth="1"/>
    <col min="13522" max="13522" width="14.5703125" style="1" bestFit="1" customWidth="1"/>
    <col min="13523" max="13523" width="15.5703125" style="1" bestFit="1" customWidth="1"/>
    <col min="13524" max="13524" width="11.42578125" style="1" customWidth="1"/>
    <col min="13525" max="13764" width="11.42578125" style="1"/>
    <col min="13765" max="13765" width="4.42578125" style="1" bestFit="1" customWidth="1"/>
    <col min="13766" max="13766" width="41.42578125" style="1" customWidth="1"/>
    <col min="13767" max="13767" width="42.5703125" style="1" customWidth="1"/>
    <col min="13768" max="13768" width="35.42578125" style="1" customWidth="1"/>
    <col min="13769" max="13769" width="27" style="1" customWidth="1"/>
    <col min="13770" max="13770" width="17.85546875" style="1" customWidth="1"/>
    <col min="13771" max="13771" width="19.42578125" style="1" bestFit="1" customWidth="1"/>
    <col min="13772" max="13772" width="10.85546875" style="1" customWidth="1"/>
    <col min="13773" max="13773" width="16.5703125" style="1" bestFit="1" customWidth="1"/>
    <col min="13774" max="13774" width="13.5703125" style="1" bestFit="1" customWidth="1"/>
    <col min="13775" max="13775" width="17.42578125" style="1" bestFit="1" customWidth="1"/>
    <col min="13776" max="13776" width="20" style="1" bestFit="1" customWidth="1"/>
    <col min="13777" max="13777" width="14.42578125" style="1" bestFit="1" customWidth="1"/>
    <col min="13778" max="13778" width="14.5703125" style="1" bestFit="1" customWidth="1"/>
    <col min="13779" max="13779" width="15.5703125" style="1" bestFit="1" customWidth="1"/>
    <col min="13780" max="13780" width="11.42578125" style="1" customWidth="1"/>
    <col min="13781" max="14020" width="11.42578125" style="1"/>
    <col min="14021" max="14021" width="4.42578125" style="1" bestFit="1" customWidth="1"/>
    <col min="14022" max="14022" width="41.42578125" style="1" customWidth="1"/>
    <col min="14023" max="14023" width="42.5703125" style="1" customWidth="1"/>
    <col min="14024" max="14024" width="35.42578125" style="1" customWidth="1"/>
    <col min="14025" max="14025" width="27" style="1" customWidth="1"/>
    <col min="14026" max="14026" width="17.85546875" style="1" customWidth="1"/>
    <col min="14027" max="14027" width="19.42578125" style="1" bestFit="1" customWidth="1"/>
    <col min="14028" max="14028" width="10.85546875" style="1" customWidth="1"/>
    <col min="14029" max="14029" width="16.5703125" style="1" bestFit="1" customWidth="1"/>
    <col min="14030" max="14030" width="13.5703125" style="1" bestFit="1" customWidth="1"/>
    <col min="14031" max="14031" width="17.42578125" style="1" bestFit="1" customWidth="1"/>
    <col min="14032" max="14032" width="20" style="1" bestFit="1" customWidth="1"/>
    <col min="14033" max="14033" width="14.42578125" style="1" bestFit="1" customWidth="1"/>
    <col min="14034" max="14034" width="14.5703125" style="1" bestFit="1" customWidth="1"/>
    <col min="14035" max="14035" width="15.5703125" style="1" bestFit="1" customWidth="1"/>
    <col min="14036" max="14036" width="11.42578125" style="1" customWidth="1"/>
    <col min="14037" max="14276" width="11.42578125" style="1"/>
    <col min="14277" max="14277" width="4.42578125" style="1" bestFit="1" customWidth="1"/>
    <col min="14278" max="14278" width="41.42578125" style="1" customWidth="1"/>
    <col min="14279" max="14279" width="42.5703125" style="1" customWidth="1"/>
    <col min="14280" max="14280" width="35.42578125" style="1" customWidth="1"/>
    <col min="14281" max="14281" width="27" style="1" customWidth="1"/>
    <col min="14282" max="14282" width="17.85546875" style="1" customWidth="1"/>
    <col min="14283" max="14283" width="19.42578125" style="1" bestFit="1" customWidth="1"/>
    <col min="14284" max="14284" width="10.85546875" style="1" customWidth="1"/>
    <col min="14285" max="14285" width="16.5703125" style="1" bestFit="1" customWidth="1"/>
    <col min="14286" max="14286" width="13.5703125" style="1" bestFit="1" customWidth="1"/>
    <col min="14287" max="14287" width="17.42578125" style="1" bestFit="1" customWidth="1"/>
    <col min="14288" max="14288" width="20" style="1" bestFit="1" customWidth="1"/>
    <col min="14289" max="14289" width="14.42578125" style="1" bestFit="1" customWidth="1"/>
    <col min="14290" max="14290" width="14.5703125" style="1" bestFit="1" customWidth="1"/>
    <col min="14291" max="14291" width="15.5703125" style="1" bestFit="1" customWidth="1"/>
    <col min="14292" max="14292" width="11.42578125" style="1" customWidth="1"/>
    <col min="14293" max="14532" width="11.42578125" style="1"/>
    <col min="14533" max="14533" width="4.42578125" style="1" bestFit="1" customWidth="1"/>
    <col min="14534" max="14534" width="41.42578125" style="1" customWidth="1"/>
    <col min="14535" max="14535" width="42.5703125" style="1" customWidth="1"/>
    <col min="14536" max="14536" width="35.42578125" style="1" customWidth="1"/>
    <col min="14537" max="14537" width="27" style="1" customWidth="1"/>
    <col min="14538" max="14538" width="17.85546875" style="1" customWidth="1"/>
    <col min="14539" max="14539" width="19.42578125" style="1" bestFit="1" customWidth="1"/>
    <col min="14540" max="14540" width="10.85546875" style="1" customWidth="1"/>
    <col min="14541" max="14541" width="16.5703125" style="1" bestFit="1" customWidth="1"/>
    <col min="14542" max="14542" width="13.5703125" style="1" bestFit="1" customWidth="1"/>
    <col min="14543" max="14543" width="17.42578125" style="1" bestFit="1" customWidth="1"/>
    <col min="14544" max="14544" width="20" style="1" bestFit="1" customWidth="1"/>
    <col min="14545" max="14545" width="14.42578125" style="1" bestFit="1" customWidth="1"/>
    <col min="14546" max="14546" width="14.5703125" style="1" bestFit="1" customWidth="1"/>
    <col min="14547" max="14547" width="15.5703125" style="1" bestFit="1" customWidth="1"/>
    <col min="14548" max="14548" width="11.42578125" style="1" customWidth="1"/>
    <col min="14549" max="14788" width="11.42578125" style="1"/>
    <col min="14789" max="14789" width="4.42578125" style="1" bestFit="1" customWidth="1"/>
    <col min="14790" max="14790" width="41.42578125" style="1" customWidth="1"/>
    <col min="14791" max="14791" width="42.5703125" style="1" customWidth="1"/>
    <col min="14792" max="14792" width="35.42578125" style="1" customWidth="1"/>
    <col min="14793" max="14793" width="27" style="1" customWidth="1"/>
    <col min="14794" max="14794" width="17.85546875" style="1" customWidth="1"/>
    <col min="14795" max="14795" width="19.42578125" style="1" bestFit="1" customWidth="1"/>
    <col min="14796" max="14796" width="10.85546875" style="1" customWidth="1"/>
    <col min="14797" max="14797" width="16.5703125" style="1" bestFit="1" customWidth="1"/>
    <col min="14798" max="14798" width="13.5703125" style="1" bestFit="1" customWidth="1"/>
    <col min="14799" max="14799" width="17.42578125" style="1" bestFit="1" customWidth="1"/>
    <col min="14800" max="14800" width="20" style="1" bestFit="1" customWidth="1"/>
    <col min="14801" max="14801" width="14.42578125" style="1" bestFit="1" customWidth="1"/>
    <col min="14802" max="14802" width="14.5703125" style="1" bestFit="1" customWidth="1"/>
    <col min="14803" max="14803" width="15.5703125" style="1" bestFit="1" customWidth="1"/>
    <col min="14804" max="14804" width="11.42578125" style="1" customWidth="1"/>
    <col min="14805" max="15044" width="11.42578125" style="1"/>
    <col min="15045" max="15045" width="4.42578125" style="1" bestFit="1" customWidth="1"/>
    <col min="15046" max="15046" width="41.42578125" style="1" customWidth="1"/>
    <col min="15047" max="15047" width="42.5703125" style="1" customWidth="1"/>
    <col min="15048" max="15048" width="35.42578125" style="1" customWidth="1"/>
    <col min="15049" max="15049" width="27" style="1" customWidth="1"/>
    <col min="15050" max="15050" width="17.85546875" style="1" customWidth="1"/>
    <col min="15051" max="15051" width="19.42578125" style="1" bestFit="1" customWidth="1"/>
    <col min="15052" max="15052" width="10.85546875" style="1" customWidth="1"/>
    <col min="15053" max="15053" width="16.5703125" style="1" bestFit="1" customWidth="1"/>
    <col min="15054" max="15054" width="13.5703125" style="1" bestFit="1" customWidth="1"/>
    <col min="15055" max="15055" width="17.42578125" style="1" bestFit="1" customWidth="1"/>
    <col min="15056" max="15056" width="20" style="1" bestFit="1" customWidth="1"/>
    <col min="15057" max="15057" width="14.42578125" style="1" bestFit="1" customWidth="1"/>
    <col min="15058" max="15058" width="14.5703125" style="1" bestFit="1" customWidth="1"/>
    <col min="15059" max="15059" width="15.5703125" style="1" bestFit="1" customWidth="1"/>
    <col min="15060" max="15060" width="11.42578125" style="1" customWidth="1"/>
    <col min="15061" max="15300" width="11.42578125" style="1"/>
    <col min="15301" max="15301" width="4.42578125" style="1" bestFit="1" customWidth="1"/>
    <col min="15302" max="15302" width="41.42578125" style="1" customWidth="1"/>
    <col min="15303" max="15303" width="42.5703125" style="1" customWidth="1"/>
    <col min="15304" max="15304" width="35.42578125" style="1" customWidth="1"/>
    <col min="15305" max="15305" width="27" style="1" customWidth="1"/>
    <col min="15306" max="15306" width="17.85546875" style="1" customWidth="1"/>
    <col min="15307" max="15307" width="19.42578125" style="1" bestFit="1" customWidth="1"/>
    <col min="15308" max="15308" width="10.85546875" style="1" customWidth="1"/>
    <col min="15309" max="15309" width="16.5703125" style="1" bestFit="1" customWidth="1"/>
    <col min="15310" max="15310" width="13.5703125" style="1" bestFit="1" customWidth="1"/>
    <col min="15311" max="15311" width="17.42578125" style="1" bestFit="1" customWidth="1"/>
    <col min="15312" max="15312" width="20" style="1" bestFit="1" customWidth="1"/>
    <col min="15313" max="15313" width="14.42578125" style="1" bestFit="1" customWidth="1"/>
    <col min="15314" max="15314" width="14.5703125" style="1" bestFit="1" customWidth="1"/>
    <col min="15315" max="15315" width="15.5703125" style="1" bestFit="1" customWidth="1"/>
    <col min="15316" max="15316" width="11.42578125" style="1" customWidth="1"/>
    <col min="15317" max="15556" width="11.42578125" style="1"/>
    <col min="15557" max="15557" width="4.42578125" style="1" bestFit="1" customWidth="1"/>
    <col min="15558" max="15558" width="41.42578125" style="1" customWidth="1"/>
    <col min="15559" max="15559" width="42.5703125" style="1" customWidth="1"/>
    <col min="15560" max="15560" width="35.42578125" style="1" customWidth="1"/>
    <col min="15561" max="15561" width="27" style="1" customWidth="1"/>
    <col min="15562" max="15562" width="17.85546875" style="1" customWidth="1"/>
    <col min="15563" max="15563" width="19.42578125" style="1" bestFit="1" customWidth="1"/>
    <col min="15564" max="15564" width="10.85546875" style="1" customWidth="1"/>
    <col min="15565" max="15565" width="16.5703125" style="1" bestFit="1" customWidth="1"/>
    <col min="15566" max="15566" width="13.5703125" style="1" bestFit="1" customWidth="1"/>
    <col min="15567" max="15567" width="17.42578125" style="1" bestFit="1" customWidth="1"/>
    <col min="15568" max="15568" width="20" style="1" bestFit="1" customWidth="1"/>
    <col min="15569" max="15569" width="14.42578125" style="1" bestFit="1" customWidth="1"/>
    <col min="15570" max="15570" width="14.5703125" style="1" bestFit="1" customWidth="1"/>
    <col min="15571" max="15571" width="15.5703125" style="1" bestFit="1" customWidth="1"/>
    <col min="15572" max="15572" width="11.42578125" style="1" customWidth="1"/>
    <col min="15573" max="15812" width="11.42578125" style="1"/>
    <col min="15813" max="15813" width="4.42578125" style="1" bestFit="1" customWidth="1"/>
    <col min="15814" max="15814" width="41.42578125" style="1" customWidth="1"/>
    <col min="15815" max="15815" width="42.5703125" style="1" customWidth="1"/>
    <col min="15816" max="15816" width="35.42578125" style="1" customWidth="1"/>
    <col min="15817" max="15817" width="27" style="1" customWidth="1"/>
    <col min="15818" max="15818" width="17.85546875" style="1" customWidth="1"/>
    <col min="15819" max="15819" width="19.42578125" style="1" bestFit="1" customWidth="1"/>
    <col min="15820" max="15820" width="10.85546875" style="1" customWidth="1"/>
    <col min="15821" max="15821" width="16.5703125" style="1" bestFit="1" customWidth="1"/>
    <col min="15822" max="15822" width="13.5703125" style="1" bestFit="1" customWidth="1"/>
    <col min="15823" max="15823" width="17.42578125" style="1" bestFit="1" customWidth="1"/>
    <col min="15824" max="15824" width="20" style="1" bestFit="1" customWidth="1"/>
    <col min="15825" max="15825" width="14.42578125" style="1" bestFit="1" customWidth="1"/>
    <col min="15826" max="15826" width="14.5703125" style="1" bestFit="1" customWidth="1"/>
    <col min="15827" max="15827" width="15.5703125" style="1" bestFit="1" customWidth="1"/>
    <col min="15828" max="15828" width="11.42578125" style="1" customWidth="1"/>
    <col min="15829" max="16068" width="11.42578125" style="1"/>
    <col min="16069" max="16069" width="4.42578125" style="1" bestFit="1" customWidth="1"/>
    <col min="16070" max="16070" width="41.42578125" style="1" customWidth="1"/>
    <col min="16071" max="16071" width="42.5703125" style="1" customWidth="1"/>
    <col min="16072" max="16072" width="35.42578125" style="1" customWidth="1"/>
    <col min="16073" max="16073" width="27" style="1" customWidth="1"/>
    <col min="16074" max="16074" width="17.85546875" style="1" customWidth="1"/>
    <col min="16075" max="16075" width="19.42578125" style="1" bestFit="1" customWidth="1"/>
    <col min="16076" max="16076" width="10.85546875" style="1" customWidth="1"/>
    <col min="16077" max="16077" width="16.5703125" style="1" bestFit="1" customWidth="1"/>
    <col min="16078" max="16078" width="13.5703125" style="1" bestFit="1" customWidth="1"/>
    <col min="16079" max="16079" width="17.42578125" style="1" bestFit="1" customWidth="1"/>
    <col min="16080" max="16080" width="20" style="1" bestFit="1" customWidth="1"/>
    <col min="16081" max="16081" width="14.42578125" style="1" bestFit="1" customWidth="1"/>
    <col min="16082" max="16082" width="14.5703125" style="1" bestFit="1" customWidth="1"/>
    <col min="16083" max="16083" width="15.5703125" style="1" bestFit="1" customWidth="1"/>
    <col min="16084" max="16084" width="11.42578125" style="1" customWidth="1"/>
    <col min="16085" max="16384" width="11.42578125" style="1"/>
  </cols>
  <sheetData>
    <row r="1" spans="1:16" ht="24.7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ht="24.75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ht="15" x14ac:dyDescent="0.25">
      <c r="B3" s="52" t="s">
        <v>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2"/>
    </row>
    <row r="4" spans="1:16" ht="15" customHeight="1" x14ac:dyDescent="0.25">
      <c r="A4" s="52" t="s">
        <v>2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2"/>
    </row>
    <row r="5" spans="1:16" ht="19.5" customHeight="1" x14ac:dyDescent="0.25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6" ht="21.75" customHeight="1" x14ac:dyDescent="0.35">
      <c r="A6" s="56" t="s">
        <v>1543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4" si="0">+G9*2.87%</f>
        <v>6888</v>
      </c>
      <c r="K9" s="7">
        <v>45213.58</v>
      </c>
      <c r="L9" s="7">
        <v>6589.14</v>
      </c>
      <c r="M9" s="7">
        <v>25</v>
      </c>
      <c r="N9" s="7">
        <f t="shared" ref="N9:N81" si="1">+J9+K9+L9+M9</f>
        <v>58715.72</v>
      </c>
      <c r="O9" s="7">
        <f t="shared" ref="O9:O80" si="2">+G9-N9</f>
        <v>181284.28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9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95" customHeight="1" x14ac:dyDescent="0.25">
      <c r="A13" s="6">
        <v>5</v>
      </c>
      <c r="B13" s="6" t="s">
        <v>38</v>
      </c>
      <c r="C13" s="6" t="s">
        <v>26</v>
      </c>
      <c r="D13" s="6" t="s">
        <v>65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1" t="s">
        <v>39</v>
      </c>
      <c r="C14" s="6" t="s">
        <v>26</v>
      </c>
      <c r="D14" s="6" t="s">
        <v>40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95" customHeight="1" x14ac:dyDescent="0.25">
      <c r="A15" s="6">
        <v>7</v>
      </c>
      <c r="B15" s="1" t="s">
        <v>41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f t="shared" si="3"/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95" customHeight="1" x14ac:dyDescent="0.25">
      <c r="A16" s="6">
        <v>8</v>
      </c>
      <c r="B16" s="6" t="s">
        <v>42</v>
      </c>
      <c r="C16" s="6" t="s">
        <v>26</v>
      </c>
      <c r="D16" s="6" t="s">
        <v>43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27800.01</v>
      </c>
      <c r="N16" s="7">
        <f t="shared" si="1"/>
        <v>51701.88</v>
      </c>
      <c r="O16" s="7">
        <f t="shared" si="2"/>
        <v>68298.12</v>
      </c>
    </row>
    <row r="17" spans="1:15" ht="24.95" customHeight="1" x14ac:dyDescent="0.25">
      <c r="A17" s="6">
        <v>9</v>
      </c>
      <c r="B17" s="6" t="s">
        <v>44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425</v>
      </c>
      <c r="N17" s="7">
        <f t="shared" si="1"/>
        <v>15497.12</v>
      </c>
      <c r="O17" s="7">
        <f t="shared" si="2"/>
        <v>74502.880000000005</v>
      </c>
    </row>
    <row r="18" spans="1:15" ht="24.95" customHeight="1" x14ac:dyDescent="0.25">
      <c r="A18" s="6">
        <v>10</v>
      </c>
      <c r="B18" s="1" t="s">
        <v>45</v>
      </c>
      <c r="C18" s="6" t="s">
        <v>26</v>
      </c>
      <c r="D18" s="6" t="s">
        <v>46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f t="shared" si="3"/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95" customHeight="1" x14ac:dyDescent="0.25">
      <c r="A19" s="6">
        <v>11</v>
      </c>
      <c r="B19" s="6" t="s">
        <v>47</v>
      </c>
      <c r="C19" s="6" t="s">
        <v>48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49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f t="shared" si="3"/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95" customHeight="1" x14ac:dyDescent="0.25">
      <c r="A21" s="6">
        <v>13</v>
      </c>
      <c r="B21" t="s">
        <v>1511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20000</v>
      </c>
      <c r="H21" s="7">
        <v>0</v>
      </c>
      <c r="I21" s="7">
        <v>20000</v>
      </c>
      <c r="J21" s="7">
        <v>574</v>
      </c>
      <c r="K21" s="7">
        <v>0</v>
      </c>
      <c r="L21" s="7">
        <v>608</v>
      </c>
      <c r="M21" s="7">
        <v>25</v>
      </c>
      <c r="N21" s="7">
        <f t="shared" si="1"/>
        <v>1207</v>
      </c>
      <c r="O21" s="7">
        <f t="shared" si="2"/>
        <v>18793</v>
      </c>
    </row>
    <row r="22" spans="1:15" ht="24.95" customHeight="1" x14ac:dyDescent="0.25">
      <c r="A22" s="6">
        <v>14</v>
      </c>
      <c r="B22" t="s">
        <v>1296</v>
      </c>
      <c r="C22" s="6" t="s">
        <v>48</v>
      </c>
      <c r="D22" t="s">
        <v>100</v>
      </c>
      <c r="E22" s="6" t="s">
        <v>28</v>
      </c>
      <c r="F22" s="6" t="s">
        <v>29</v>
      </c>
      <c r="G22" s="7">
        <v>15000</v>
      </c>
      <c r="H22" s="7">
        <v>0</v>
      </c>
      <c r="I22" s="7">
        <v>15000</v>
      </c>
      <c r="J22" s="7">
        <v>430.5</v>
      </c>
      <c r="K22" s="7">
        <v>0</v>
      </c>
      <c r="L22" s="7">
        <f t="shared" si="3"/>
        <v>456</v>
      </c>
      <c r="M22" s="7">
        <v>25</v>
      </c>
      <c r="N22" s="7">
        <f t="shared" si="1"/>
        <v>911.5</v>
      </c>
      <c r="O22" s="7">
        <f t="shared" si="2"/>
        <v>14088.5</v>
      </c>
    </row>
    <row r="23" spans="1:15" ht="24.95" customHeight="1" x14ac:dyDescent="0.25">
      <c r="A23" s="6">
        <v>15</v>
      </c>
      <c r="B23" t="s">
        <v>50</v>
      </c>
      <c r="C23" s="6" t="s">
        <v>48</v>
      </c>
      <c r="D23" s="6" t="s">
        <v>51</v>
      </c>
      <c r="E23" s="6" t="s">
        <v>36</v>
      </c>
      <c r="F23" s="6" t="s">
        <v>37</v>
      </c>
      <c r="G23" s="7">
        <v>30000</v>
      </c>
      <c r="H23" s="7">
        <v>0</v>
      </c>
      <c r="I23" s="7">
        <v>30000</v>
      </c>
      <c r="J23" s="7">
        <f t="shared" si="0"/>
        <v>861</v>
      </c>
      <c r="K23" s="7">
        <v>0</v>
      </c>
      <c r="L23" s="7">
        <f t="shared" si="3"/>
        <v>912</v>
      </c>
      <c r="M23" s="7">
        <v>25</v>
      </c>
      <c r="N23" s="7">
        <f t="shared" si="1"/>
        <v>1798</v>
      </c>
      <c r="O23" s="7">
        <f t="shared" si="2"/>
        <v>28202</v>
      </c>
    </row>
    <row r="24" spans="1:15" s="8" customFormat="1" ht="24.95" customHeight="1" x14ac:dyDescent="0.25">
      <c r="A24" s="6">
        <v>16</v>
      </c>
      <c r="B24" s="6" t="s">
        <v>52</v>
      </c>
      <c r="C24" s="6" t="s">
        <v>48</v>
      </c>
      <c r="D24" s="6" t="s">
        <v>53</v>
      </c>
      <c r="E24" s="6" t="s">
        <v>54</v>
      </c>
      <c r="F24" s="6" t="s">
        <v>37</v>
      </c>
      <c r="G24" s="7">
        <v>69000</v>
      </c>
      <c r="H24" s="7">
        <v>0</v>
      </c>
      <c r="I24" s="7">
        <v>69000</v>
      </c>
      <c r="J24" s="7">
        <f t="shared" si="0"/>
        <v>1980.3</v>
      </c>
      <c r="K24" s="7">
        <v>4837.2</v>
      </c>
      <c r="L24" s="7">
        <f t="shared" si="3"/>
        <v>2097.6</v>
      </c>
      <c r="M24" s="7">
        <v>2140.46</v>
      </c>
      <c r="N24" s="7">
        <f t="shared" si="1"/>
        <v>11055.560000000001</v>
      </c>
      <c r="O24" s="7">
        <f t="shared" si="2"/>
        <v>57944.44</v>
      </c>
    </row>
    <row r="25" spans="1:15" s="8" customFormat="1" ht="24.95" customHeight="1" x14ac:dyDescent="0.25">
      <c r="A25" s="6">
        <v>17</v>
      </c>
      <c r="B25" t="s">
        <v>1236</v>
      </c>
      <c r="C25" s="6" t="s">
        <v>48</v>
      </c>
      <c r="D25" s="1" t="s">
        <v>1440</v>
      </c>
      <c r="E25" s="6" t="s">
        <v>28</v>
      </c>
      <c r="F25" s="6" t="s">
        <v>37</v>
      </c>
      <c r="G25" s="7">
        <v>75000</v>
      </c>
      <c r="H25" s="7">
        <v>0</v>
      </c>
      <c r="I25" s="7">
        <v>75000</v>
      </c>
      <c r="J25" s="7">
        <v>2152.5</v>
      </c>
      <c r="K25" s="7">
        <v>6309.38</v>
      </c>
      <c r="L25" s="7">
        <f t="shared" si="3"/>
        <v>2280</v>
      </c>
      <c r="M25" s="7">
        <v>1257.3</v>
      </c>
      <c r="N25" s="7">
        <f t="shared" si="1"/>
        <v>11999.18</v>
      </c>
      <c r="O25" s="7">
        <f t="shared" si="2"/>
        <v>63000.82</v>
      </c>
    </row>
    <row r="26" spans="1:15" ht="24.95" customHeight="1" x14ac:dyDescent="0.25">
      <c r="A26" s="6">
        <v>18</v>
      </c>
      <c r="B26" s="6" t="s">
        <v>55</v>
      </c>
      <c r="C26" s="6" t="s">
        <v>56</v>
      </c>
      <c r="D26" s="6" t="s">
        <v>57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32099.49</v>
      </c>
      <c r="L26" s="7">
        <f t="shared" si="3"/>
        <v>5624</v>
      </c>
      <c r="M26" s="7">
        <v>25</v>
      </c>
      <c r="N26" s="7">
        <f t="shared" si="1"/>
        <v>43057.990000000005</v>
      </c>
      <c r="O26" s="7">
        <f t="shared" si="2"/>
        <v>141942.01</v>
      </c>
    </row>
    <row r="27" spans="1:15" ht="24.95" customHeight="1" x14ac:dyDescent="0.25">
      <c r="A27" s="6">
        <v>19</v>
      </c>
      <c r="B27" s="6" t="s">
        <v>58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190000</v>
      </c>
      <c r="H27" s="7">
        <v>0</v>
      </c>
      <c r="I27" s="7">
        <v>190000</v>
      </c>
      <c r="J27" s="7">
        <v>5453</v>
      </c>
      <c r="K27" s="7">
        <v>32417.89</v>
      </c>
      <c r="L27" s="7">
        <f t="shared" si="3"/>
        <v>5776</v>
      </c>
      <c r="M27" s="7">
        <v>9488.32</v>
      </c>
      <c r="N27" s="7">
        <f t="shared" si="1"/>
        <v>53135.21</v>
      </c>
      <c r="O27" s="7">
        <f t="shared" si="2"/>
        <v>136864.79</v>
      </c>
    </row>
    <row r="28" spans="1:15" ht="24.95" customHeight="1" x14ac:dyDescent="0.25">
      <c r="A28" s="6">
        <v>20</v>
      </c>
      <c r="B28" s="6" t="s">
        <v>59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185000</v>
      </c>
      <c r="H28" s="7">
        <v>0</v>
      </c>
      <c r="I28" s="7">
        <v>185000</v>
      </c>
      <c r="J28" s="7">
        <v>5309.5</v>
      </c>
      <c r="K28" s="7">
        <v>31241.759999999998</v>
      </c>
      <c r="L28" s="7">
        <f t="shared" si="3"/>
        <v>5624</v>
      </c>
      <c r="M28" s="7">
        <v>7477.52</v>
      </c>
      <c r="N28" s="7">
        <f t="shared" si="1"/>
        <v>49652.78</v>
      </c>
      <c r="O28" s="7">
        <f t="shared" si="2"/>
        <v>135347.22</v>
      </c>
    </row>
    <row r="29" spans="1:15" ht="24.95" customHeight="1" x14ac:dyDescent="0.25">
      <c r="A29" s="6">
        <v>21</v>
      </c>
      <c r="B29" s="6" t="s">
        <v>60</v>
      </c>
      <c r="C29" s="6" t="s">
        <v>1526</v>
      </c>
      <c r="D29" s="6" t="s">
        <v>61</v>
      </c>
      <c r="E29" s="6" t="s">
        <v>28</v>
      </c>
      <c r="F29" s="6" t="s">
        <v>37</v>
      </c>
      <c r="G29" s="7">
        <v>35000</v>
      </c>
      <c r="H29" s="7">
        <v>0</v>
      </c>
      <c r="I29" s="7">
        <v>35000</v>
      </c>
      <c r="J29" s="7">
        <v>1004.5</v>
      </c>
      <c r="K29" s="7">
        <v>0</v>
      </c>
      <c r="L29" s="7">
        <f t="shared" si="3"/>
        <v>1064</v>
      </c>
      <c r="M29" s="7">
        <v>25</v>
      </c>
      <c r="N29" s="7">
        <f t="shared" si="1"/>
        <v>2093.5</v>
      </c>
      <c r="O29" s="7">
        <f t="shared" si="2"/>
        <v>32906.5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1527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70</v>
      </c>
      <c r="D33" s="6" t="s">
        <v>71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 t="shared" si="3"/>
        <v>760</v>
      </c>
      <c r="M33" s="7">
        <v>25</v>
      </c>
      <c r="N33" s="7">
        <f t="shared" si="1"/>
        <v>1502.5</v>
      </c>
      <c r="O33" s="7">
        <f t="shared" si="2"/>
        <v>23497.5</v>
      </c>
    </row>
    <row r="34" spans="1:15" ht="24.95" customHeight="1" x14ac:dyDescent="0.25">
      <c r="A34" s="6">
        <v>26</v>
      </c>
      <c r="B34" s="6" t="s">
        <v>72</v>
      </c>
      <c r="C34" s="6" t="s">
        <v>1528</v>
      </c>
      <c r="D34" s="6" t="s">
        <v>40</v>
      </c>
      <c r="E34" s="6" t="s">
        <v>28</v>
      </c>
      <c r="F34" s="6" t="s">
        <v>37</v>
      </c>
      <c r="G34" s="7">
        <v>21000</v>
      </c>
      <c r="H34" s="7">
        <v>0</v>
      </c>
      <c r="I34" s="7">
        <v>21000</v>
      </c>
      <c r="J34" s="7">
        <v>602.70000000000005</v>
      </c>
      <c r="K34" s="7">
        <v>0</v>
      </c>
      <c r="L34" s="7">
        <f t="shared" si="3"/>
        <v>638.4</v>
      </c>
      <c r="M34" s="7">
        <v>25</v>
      </c>
      <c r="N34" s="7">
        <f t="shared" si="1"/>
        <v>1266.0999999999999</v>
      </c>
      <c r="O34" s="7">
        <f t="shared" si="2"/>
        <v>19733.900000000001</v>
      </c>
    </row>
    <row r="35" spans="1:15" ht="24.95" customHeight="1" x14ac:dyDescent="0.25">
      <c r="A35" s="6">
        <v>27</v>
      </c>
      <c r="B35" s="6" t="s">
        <v>74</v>
      </c>
      <c r="C35" s="6" t="s">
        <v>70</v>
      </c>
      <c r="D35" s="6" t="s">
        <v>75</v>
      </c>
      <c r="E35" s="6" t="s">
        <v>54</v>
      </c>
      <c r="F35" s="6" t="s">
        <v>37</v>
      </c>
      <c r="G35" s="7">
        <v>90000</v>
      </c>
      <c r="H35" s="7">
        <v>0</v>
      </c>
      <c r="I35" s="7">
        <v>90000</v>
      </c>
      <c r="J35" s="7">
        <f>+G35*2.87%</f>
        <v>2583</v>
      </c>
      <c r="K35" s="7">
        <v>9753.1200000000008</v>
      </c>
      <c r="L35" s="7">
        <f t="shared" si="3"/>
        <v>2736</v>
      </c>
      <c r="M35" s="7">
        <v>25</v>
      </c>
      <c r="N35" s="7">
        <f t="shared" si="1"/>
        <v>15097.12</v>
      </c>
      <c r="O35" s="7">
        <f t="shared" si="2"/>
        <v>74902.880000000005</v>
      </c>
    </row>
    <row r="36" spans="1:15" ht="24.95" customHeight="1" x14ac:dyDescent="0.25">
      <c r="A36" s="6">
        <v>28</v>
      </c>
      <c r="B36" s="6" t="s">
        <v>76</v>
      </c>
      <c r="C36" s="6" t="s">
        <v>70</v>
      </c>
      <c r="D36" s="6" t="s">
        <v>35</v>
      </c>
      <c r="E36" s="6" t="s">
        <v>36</v>
      </c>
      <c r="F36" s="6" t="s">
        <v>37</v>
      </c>
      <c r="G36" s="7">
        <v>35000</v>
      </c>
      <c r="H36" s="7">
        <v>0</v>
      </c>
      <c r="I36" s="7">
        <v>35000</v>
      </c>
      <c r="J36" s="7">
        <f>+G36*2.87%</f>
        <v>1004.5</v>
      </c>
      <c r="K36" s="7">
        <v>0</v>
      </c>
      <c r="L36" s="7">
        <f t="shared" si="3"/>
        <v>1064</v>
      </c>
      <c r="M36" s="7">
        <v>25</v>
      </c>
      <c r="N36" s="7">
        <f t="shared" si="1"/>
        <v>2093.5</v>
      </c>
      <c r="O36" s="7">
        <f t="shared" si="2"/>
        <v>32906.5</v>
      </c>
    </row>
    <row r="37" spans="1:15" ht="24.95" customHeight="1" x14ac:dyDescent="0.25">
      <c r="A37" s="6">
        <v>29</v>
      </c>
      <c r="B37" s="6" t="s">
        <v>77</v>
      </c>
      <c r="C37" s="6" t="s">
        <v>70</v>
      </c>
      <c r="D37" s="6" t="s">
        <v>73</v>
      </c>
      <c r="E37" s="6" t="s">
        <v>54</v>
      </c>
      <c r="F37" s="6" t="s">
        <v>37</v>
      </c>
      <c r="G37" s="7">
        <v>45000</v>
      </c>
      <c r="H37" s="7">
        <v>0</v>
      </c>
      <c r="I37" s="7">
        <v>45000</v>
      </c>
      <c r="J37" s="7">
        <v>1291.5</v>
      </c>
      <c r="K37" s="7">
        <v>1148.33</v>
      </c>
      <c r="L37" s="7">
        <f t="shared" si="3"/>
        <v>1368</v>
      </c>
      <c r="M37" s="7">
        <v>25</v>
      </c>
      <c r="N37" s="7">
        <f t="shared" si="1"/>
        <v>3832.83</v>
      </c>
      <c r="O37" s="7">
        <f t="shared" si="2"/>
        <v>41167.17</v>
      </c>
    </row>
    <row r="38" spans="1:15" ht="24.95" customHeight="1" x14ac:dyDescent="0.25">
      <c r="A38" s="6">
        <v>30</v>
      </c>
      <c r="B38" t="s">
        <v>1295</v>
      </c>
      <c r="C38" s="6" t="s">
        <v>70</v>
      </c>
      <c r="D38" t="s">
        <v>40</v>
      </c>
      <c r="E38" s="6" t="s">
        <v>28</v>
      </c>
      <c r="F38" s="6" t="s">
        <v>29</v>
      </c>
      <c r="G38" s="7">
        <v>30000</v>
      </c>
      <c r="H38" s="7">
        <v>0</v>
      </c>
      <c r="I38" s="7">
        <v>30000</v>
      </c>
      <c r="J38" s="7">
        <v>861</v>
      </c>
      <c r="K38" s="7">
        <v>0</v>
      </c>
      <c r="L38" s="7">
        <f t="shared" si="3"/>
        <v>912</v>
      </c>
      <c r="M38" s="7">
        <v>25</v>
      </c>
      <c r="N38" s="7">
        <f t="shared" si="1"/>
        <v>1798</v>
      </c>
      <c r="O38" s="7">
        <f t="shared" si="2"/>
        <v>28202</v>
      </c>
    </row>
    <row r="39" spans="1:15" ht="24.95" customHeight="1" x14ac:dyDescent="0.25">
      <c r="A39" s="6">
        <v>31</v>
      </c>
      <c r="B39" t="s">
        <v>1248</v>
      </c>
      <c r="C39" s="6" t="s">
        <v>79</v>
      </c>
      <c r="D39" t="s">
        <v>1249</v>
      </c>
      <c r="E39" s="6" t="s">
        <v>54</v>
      </c>
      <c r="F39" s="6" t="s">
        <v>37</v>
      </c>
      <c r="G39" s="7">
        <v>60000</v>
      </c>
      <c r="H39" s="7">
        <v>0</v>
      </c>
      <c r="I39" s="7">
        <v>60000</v>
      </c>
      <c r="J39" s="7">
        <v>1722</v>
      </c>
      <c r="K39" s="7">
        <v>3143.58</v>
      </c>
      <c r="L39" s="7">
        <v>1824</v>
      </c>
      <c r="M39" s="7">
        <v>1740.46</v>
      </c>
      <c r="N39" s="7">
        <f t="shared" si="1"/>
        <v>8430.0400000000009</v>
      </c>
      <c r="O39" s="7">
        <f t="shared" si="2"/>
        <v>51569.96</v>
      </c>
    </row>
    <row r="40" spans="1:15" ht="24.95" customHeight="1" x14ac:dyDescent="0.25">
      <c r="A40" s="6">
        <v>32</v>
      </c>
      <c r="B40" s="6" t="s">
        <v>78</v>
      </c>
      <c r="C40" s="6" t="s">
        <v>79</v>
      </c>
      <c r="D40" s="6" t="s">
        <v>80</v>
      </c>
      <c r="E40" s="6" t="s">
        <v>28</v>
      </c>
      <c r="F40" s="6" t="s">
        <v>37</v>
      </c>
      <c r="G40" s="7">
        <v>22050</v>
      </c>
      <c r="H40" s="7">
        <v>0</v>
      </c>
      <c r="I40" s="7">
        <v>22050</v>
      </c>
      <c r="J40" s="7">
        <v>632.84</v>
      </c>
      <c r="K40" s="7">
        <v>0</v>
      </c>
      <c r="L40" s="7">
        <f t="shared" si="3"/>
        <v>670.32</v>
      </c>
      <c r="M40" s="7">
        <v>25</v>
      </c>
      <c r="N40" s="7">
        <f t="shared" si="1"/>
        <v>1328.16</v>
      </c>
      <c r="O40" s="7">
        <f t="shared" si="2"/>
        <v>20721.84</v>
      </c>
    </row>
    <row r="41" spans="1:15" s="8" customFormat="1" ht="24.95" customHeight="1" x14ac:dyDescent="0.25">
      <c r="A41" s="6">
        <v>33</v>
      </c>
      <c r="B41" s="6" t="s">
        <v>81</v>
      </c>
      <c r="C41" s="6" t="s">
        <v>79</v>
      </c>
      <c r="D41" s="6" t="s">
        <v>82</v>
      </c>
      <c r="E41" s="6" t="s">
        <v>28</v>
      </c>
      <c r="F41" s="6" t="s">
        <v>29</v>
      </c>
      <c r="G41" s="7">
        <v>60000</v>
      </c>
      <c r="H41" s="7">
        <v>0</v>
      </c>
      <c r="I41" s="7">
        <v>60000</v>
      </c>
      <c r="J41" s="7">
        <v>1722</v>
      </c>
      <c r="K41" s="7">
        <v>2800.49</v>
      </c>
      <c r="L41" s="7">
        <f t="shared" si="3"/>
        <v>1824</v>
      </c>
      <c r="M41" s="7">
        <v>3455.92</v>
      </c>
      <c r="N41" s="7">
        <f t="shared" si="1"/>
        <v>9802.41</v>
      </c>
      <c r="O41" s="7">
        <f t="shared" si="2"/>
        <v>50197.59</v>
      </c>
    </row>
    <row r="42" spans="1:15" ht="24.95" customHeight="1" x14ac:dyDescent="0.25">
      <c r="A42" s="6">
        <v>34</v>
      </c>
      <c r="B42" s="6" t="s">
        <v>83</v>
      </c>
      <c r="C42" s="6" t="s">
        <v>79</v>
      </c>
      <c r="D42" s="6" t="s">
        <v>84</v>
      </c>
      <c r="E42" s="6" t="s">
        <v>28</v>
      </c>
      <c r="F42" s="6" t="s">
        <v>29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25</v>
      </c>
      <c r="N42" s="7">
        <f t="shared" si="1"/>
        <v>1798</v>
      </c>
      <c r="O42" s="7">
        <f t="shared" si="2"/>
        <v>28202</v>
      </c>
    </row>
    <row r="43" spans="1:15" ht="24.95" customHeight="1" x14ac:dyDescent="0.25">
      <c r="A43" s="6">
        <v>35</v>
      </c>
      <c r="B43" s="6" t="s">
        <v>86</v>
      </c>
      <c r="C43" s="6" t="s">
        <v>79</v>
      </c>
      <c r="D43" s="6" t="s">
        <v>65</v>
      </c>
      <c r="E43" s="6" t="s">
        <v>54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24.95" customHeight="1" x14ac:dyDescent="0.25">
      <c r="A44" s="6">
        <v>36</v>
      </c>
      <c r="B44" s="6" t="s">
        <v>87</v>
      </c>
      <c r="C44" s="6" t="s">
        <v>79</v>
      </c>
      <c r="D44" s="6" t="s">
        <v>65</v>
      </c>
      <c r="E44" s="6" t="s">
        <v>54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f t="shared" si="3"/>
        <v>912</v>
      </c>
      <c r="M44" s="7">
        <v>1740.46</v>
      </c>
      <c r="N44" s="7">
        <f t="shared" si="1"/>
        <v>3513.46</v>
      </c>
      <c r="O44" s="7">
        <f t="shared" si="2"/>
        <v>26486.54</v>
      </c>
    </row>
    <row r="45" spans="1:15" ht="24.95" customHeight="1" x14ac:dyDescent="0.25">
      <c r="A45" s="6">
        <v>37</v>
      </c>
      <c r="B45" t="s">
        <v>88</v>
      </c>
      <c r="C45" s="6" t="s">
        <v>89</v>
      </c>
      <c r="D45" t="s">
        <v>90</v>
      </c>
      <c r="E45" s="6" t="s">
        <v>54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f t="shared" si="3"/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24.95" customHeight="1" x14ac:dyDescent="0.25">
      <c r="A46" s="6">
        <v>38</v>
      </c>
      <c r="B46" s="6" t="s">
        <v>91</v>
      </c>
      <c r="C46" s="6" t="s">
        <v>89</v>
      </c>
      <c r="D46" s="6" t="s">
        <v>92</v>
      </c>
      <c r="E46" s="6" t="s">
        <v>54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f t="shared" si="3"/>
        <v>1064</v>
      </c>
      <c r="M46" s="7">
        <v>25</v>
      </c>
      <c r="N46" s="7">
        <f t="shared" si="1"/>
        <v>2093.5</v>
      </c>
      <c r="O46" s="7">
        <f t="shared" si="2"/>
        <v>32906.5</v>
      </c>
    </row>
    <row r="47" spans="1:15" ht="24.95" customHeight="1" x14ac:dyDescent="0.25">
      <c r="A47" s="6">
        <v>39</v>
      </c>
      <c r="B47" t="s">
        <v>93</v>
      </c>
      <c r="C47" s="6" t="s">
        <v>143</v>
      </c>
      <c r="D47" t="s">
        <v>94</v>
      </c>
      <c r="E47" s="6" t="s">
        <v>54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24.95" customHeight="1" x14ac:dyDescent="0.25">
      <c r="A48" s="6">
        <v>40</v>
      </c>
      <c r="B48" t="s">
        <v>95</v>
      </c>
      <c r="C48" s="6" t="s">
        <v>1530</v>
      </c>
      <c r="D48" t="s">
        <v>1529</v>
      </c>
      <c r="E48" s="6" t="s">
        <v>54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24.95" customHeight="1" x14ac:dyDescent="0.25">
      <c r="A49" s="6">
        <v>41</v>
      </c>
      <c r="B49" s="6" t="s">
        <v>97</v>
      </c>
      <c r="C49" s="6" t="s">
        <v>89</v>
      </c>
      <c r="D49" s="6" t="s">
        <v>98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24.95" customHeight="1" x14ac:dyDescent="0.25">
      <c r="A50" s="6">
        <v>42</v>
      </c>
      <c r="B50" s="6" t="s">
        <v>99</v>
      </c>
      <c r="C50" s="6" t="s">
        <v>89</v>
      </c>
      <c r="D50" s="6" t="s">
        <v>40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24.95" customHeight="1" x14ac:dyDescent="0.25">
      <c r="A51" s="6">
        <v>43</v>
      </c>
      <c r="B51" s="1" t="s">
        <v>85</v>
      </c>
      <c r="C51" s="6" t="s">
        <v>89</v>
      </c>
      <c r="D51" s="6" t="s">
        <v>40</v>
      </c>
      <c r="E51" s="6" t="s">
        <v>28</v>
      </c>
      <c r="F51" s="6" t="s">
        <v>37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>+I51*3.04%</f>
        <v>912</v>
      </c>
      <c r="M51" s="7">
        <v>125</v>
      </c>
      <c r="N51" s="7">
        <f t="shared" si="1"/>
        <v>1898</v>
      </c>
      <c r="O51" s="7">
        <f t="shared" si="2"/>
        <v>28102</v>
      </c>
    </row>
    <row r="52" spans="1:15" ht="24.95" customHeight="1" x14ac:dyDescent="0.25">
      <c r="A52" s="6">
        <v>44</v>
      </c>
      <c r="B52" s="6" t="s">
        <v>101</v>
      </c>
      <c r="C52" s="6" t="s">
        <v>102</v>
      </c>
      <c r="D52" s="6" t="s">
        <v>65</v>
      </c>
      <c r="E52" s="6" t="s">
        <v>54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95" customHeight="1" x14ac:dyDescent="0.25">
      <c r="A53" s="6">
        <v>45</v>
      </c>
      <c r="B53" s="6" t="s">
        <v>103</v>
      </c>
      <c r="C53" s="6" t="s">
        <v>104</v>
      </c>
      <c r="D53" s="6" t="s">
        <v>105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95" customHeight="1" x14ac:dyDescent="0.25">
      <c r="A54" s="6">
        <v>46</v>
      </c>
      <c r="B54" s="6" t="s">
        <v>106</v>
      </c>
      <c r="C54" s="6" t="s">
        <v>104</v>
      </c>
      <c r="D54" s="6" t="s">
        <v>75</v>
      </c>
      <c r="E54" s="6" t="s">
        <v>54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</row>
    <row r="55" spans="1:15" ht="24.95" customHeight="1" x14ac:dyDescent="0.25">
      <c r="A55" s="6">
        <v>47</v>
      </c>
      <c r="B55" s="6" t="s">
        <v>108</v>
      </c>
      <c r="C55" s="6" t="s">
        <v>107</v>
      </c>
      <c r="D55" s="6" t="s">
        <v>109</v>
      </c>
      <c r="E55" s="6" t="s">
        <v>28</v>
      </c>
      <c r="F55" s="6" t="s">
        <v>29</v>
      </c>
      <c r="G55" s="7">
        <v>35000</v>
      </c>
      <c r="H55" s="7">
        <v>0</v>
      </c>
      <c r="I55" s="7">
        <v>35000</v>
      </c>
      <c r="J55" s="7">
        <v>1004.5</v>
      </c>
      <c r="K55" s="7">
        <v>0</v>
      </c>
      <c r="L55" s="7">
        <f t="shared" si="3"/>
        <v>1064</v>
      </c>
      <c r="M55" s="7">
        <v>1740.46</v>
      </c>
      <c r="N55" s="7">
        <f t="shared" si="1"/>
        <v>3808.96</v>
      </c>
      <c r="O55" s="7">
        <f t="shared" si="2"/>
        <v>31191.040000000001</v>
      </c>
    </row>
    <row r="56" spans="1:15" ht="24.95" customHeight="1" x14ac:dyDescent="0.25">
      <c r="A56" s="6">
        <v>48</v>
      </c>
      <c r="B56" s="6" t="s">
        <v>110</v>
      </c>
      <c r="C56" s="6" t="s">
        <v>107</v>
      </c>
      <c r="D56" s="6" t="s">
        <v>111</v>
      </c>
      <c r="E56" s="6" t="s">
        <v>36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f t="shared" si="3"/>
        <v>760</v>
      </c>
      <c r="M56" s="7">
        <v>25</v>
      </c>
      <c r="N56" s="7">
        <f t="shared" si="1"/>
        <v>1502.5</v>
      </c>
      <c r="O56" s="7">
        <f t="shared" si="2"/>
        <v>23497.5</v>
      </c>
    </row>
    <row r="57" spans="1:15" ht="24.95" customHeight="1" x14ac:dyDescent="0.25">
      <c r="A57" s="6">
        <v>49</v>
      </c>
      <c r="B57" s="6" t="s">
        <v>112</v>
      </c>
      <c r="C57" s="6" t="s">
        <v>113</v>
      </c>
      <c r="D57" s="6" t="s">
        <v>114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2759.51</v>
      </c>
      <c r="N57" s="7">
        <f t="shared" si="1"/>
        <v>3646.01</v>
      </c>
      <c r="O57" s="7">
        <f t="shared" si="2"/>
        <v>11353.99</v>
      </c>
    </row>
    <row r="58" spans="1:15" ht="24.95" customHeight="1" x14ac:dyDescent="0.25">
      <c r="A58" s="6">
        <v>50</v>
      </c>
      <c r="B58" s="6" t="s">
        <v>115</v>
      </c>
      <c r="C58" s="6" t="s">
        <v>113</v>
      </c>
      <c r="D58" s="6" t="s">
        <v>114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</row>
    <row r="59" spans="1:15" ht="24.95" customHeight="1" x14ac:dyDescent="0.25">
      <c r="A59" s="6">
        <v>51</v>
      </c>
      <c r="B59" s="6" t="s">
        <v>116</v>
      </c>
      <c r="C59" s="6" t="s">
        <v>113</v>
      </c>
      <c r="D59" s="6" t="s">
        <v>114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</row>
    <row r="60" spans="1:15" ht="24.95" customHeight="1" x14ac:dyDescent="0.25">
      <c r="A60" s="6">
        <v>52</v>
      </c>
      <c r="B60" s="6" t="s">
        <v>117</v>
      </c>
      <c r="C60" s="6" t="s">
        <v>113</v>
      </c>
      <c r="D60" s="6" t="s">
        <v>114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95" customHeight="1" x14ac:dyDescent="0.25">
      <c r="A61" s="6">
        <v>53</v>
      </c>
      <c r="B61" s="6" t="s">
        <v>118</v>
      </c>
      <c r="C61" s="6" t="s">
        <v>113</v>
      </c>
      <c r="D61" s="6" t="s">
        <v>114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f t="shared" si="3"/>
        <v>638.4</v>
      </c>
      <c r="M61" s="7">
        <v>695</v>
      </c>
      <c r="N61" s="7">
        <f t="shared" si="1"/>
        <v>1936.1</v>
      </c>
      <c r="O61" s="7">
        <f t="shared" si="2"/>
        <v>19063.900000000001</v>
      </c>
    </row>
    <row r="62" spans="1:15" ht="24.95" customHeight="1" x14ac:dyDescent="0.25">
      <c r="A62" s="6">
        <v>54</v>
      </c>
      <c r="B62" s="6" t="s">
        <v>119</v>
      </c>
      <c r="C62" s="6" t="s">
        <v>113</v>
      </c>
      <c r="D62" s="6" t="s">
        <v>114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f t="shared" si="3"/>
        <v>760</v>
      </c>
      <c r="M62" s="7">
        <v>25</v>
      </c>
      <c r="N62" s="7">
        <f t="shared" si="1"/>
        <v>1502.5</v>
      </c>
      <c r="O62" s="7">
        <f t="shared" si="2"/>
        <v>23497.5</v>
      </c>
    </row>
    <row r="63" spans="1:15" ht="24.95" customHeight="1" x14ac:dyDescent="0.25">
      <c r="A63" s="6">
        <v>55</v>
      </c>
      <c r="B63" s="6" t="s">
        <v>120</v>
      </c>
      <c r="C63" s="6" t="s">
        <v>113</v>
      </c>
      <c r="D63" s="6" t="s">
        <v>121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2804.79</v>
      </c>
      <c r="N63" s="7">
        <f t="shared" si="1"/>
        <v>3844.95</v>
      </c>
      <c r="O63" s="7">
        <f t="shared" si="2"/>
        <v>13755.05</v>
      </c>
    </row>
    <row r="64" spans="1:15" ht="24.95" customHeight="1" x14ac:dyDescent="0.25">
      <c r="A64" s="6">
        <v>56</v>
      </c>
      <c r="B64" s="6" t="s">
        <v>122</v>
      </c>
      <c r="C64" s="6" t="s">
        <v>113</v>
      </c>
      <c r="D64" s="6" t="s">
        <v>114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95" customHeight="1" x14ac:dyDescent="0.25">
      <c r="A65" s="6">
        <v>57</v>
      </c>
      <c r="B65" s="6" t="s">
        <v>123</v>
      </c>
      <c r="C65" s="6" t="s">
        <v>113</v>
      </c>
      <c r="D65" s="6" t="s">
        <v>114</v>
      </c>
      <c r="E65" s="6" t="s">
        <v>54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95" customHeight="1" x14ac:dyDescent="0.25">
      <c r="A66" s="6">
        <v>58</v>
      </c>
      <c r="B66" t="s">
        <v>124</v>
      </c>
      <c r="C66" s="6" t="s">
        <v>113</v>
      </c>
      <c r="D66" s="6" t="s">
        <v>114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125</v>
      </c>
      <c r="C67" t="s">
        <v>113</v>
      </c>
      <c r="D67" t="s">
        <v>114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635</v>
      </c>
      <c r="N67" s="7">
        <f t="shared" si="1"/>
        <v>1521.5</v>
      </c>
      <c r="O67" s="7">
        <f t="shared" si="2"/>
        <v>13478.5</v>
      </c>
    </row>
    <row r="68" spans="1:15" ht="24.95" customHeight="1" x14ac:dyDescent="0.25">
      <c r="A68" s="6">
        <v>60</v>
      </c>
      <c r="B68" t="s">
        <v>126</v>
      </c>
      <c r="C68" t="s">
        <v>113</v>
      </c>
      <c r="D68" t="s">
        <v>114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f t="shared" si="3"/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95" customHeight="1" x14ac:dyDescent="0.25">
      <c r="A69" s="6">
        <v>61</v>
      </c>
      <c r="B69" t="s">
        <v>1415</v>
      </c>
      <c r="C69" t="s">
        <v>113</v>
      </c>
      <c r="D69" t="s">
        <v>114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f t="shared" si="3"/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95" customHeight="1" x14ac:dyDescent="0.25">
      <c r="A70" s="6">
        <v>62</v>
      </c>
      <c r="B70" s="6" t="s">
        <v>127</v>
      </c>
      <c r="C70" s="6" t="s">
        <v>128</v>
      </c>
      <c r="D70" s="6" t="s">
        <v>129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95" customHeight="1" x14ac:dyDescent="0.25">
      <c r="A71" s="6">
        <v>63</v>
      </c>
      <c r="B71" s="6" t="s">
        <v>130</v>
      </c>
      <c r="C71" s="6" t="s">
        <v>128</v>
      </c>
      <c r="D71" s="6" t="s">
        <v>129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s="6" t="s">
        <v>131</v>
      </c>
      <c r="C72" s="6" t="s">
        <v>128</v>
      </c>
      <c r="D72" s="6" t="s">
        <v>132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</row>
    <row r="73" spans="1:15" ht="24.95" customHeight="1" x14ac:dyDescent="0.25">
      <c r="A73" s="6">
        <v>65</v>
      </c>
      <c r="B73" s="6" t="s">
        <v>133</v>
      </c>
      <c r="C73" s="6" t="s">
        <v>1531</v>
      </c>
      <c r="D73" s="6" t="s">
        <v>129</v>
      </c>
      <c r="E73" s="6" t="s">
        <v>54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95" customHeight="1" x14ac:dyDescent="0.25">
      <c r="A74" s="6">
        <v>66</v>
      </c>
      <c r="B74" t="s">
        <v>1416</v>
      </c>
      <c r="C74" s="6" t="s">
        <v>128</v>
      </c>
      <c r="D74" s="6" t="s">
        <v>129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95" customHeight="1" x14ac:dyDescent="0.25">
      <c r="A75" s="6">
        <v>67</v>
      </c>
      <c r="B75" t="s">
        <v>1422</v>
      </c>
      <c r="C75" s="6" t="s">
        <v>128</v>
      </c>
      <c r="D75" s="6" t="s">
        <v>129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3"/>
        <v>608</v>
      </c>
      <c r="M75" s="7">
        <v>25</v>
      </c>
      <c r="N75" s="7">
        <f t="shared" si="1"/>
        <v>1207</v>
      </c>
      <c r="O75" s="7">
        <f t="shared" si="2"/>
        <v>18793</v>
      </c>
    </row>
    <row r="76" spans="1:15" ht="24.95" customHeight="1" x14ac:dyDescent="0.25">
      <c r="A76" s="6">
        <v>68</v>
      </c>
      <c r="B76" t="s">
        <v>1423</v>
      </c>
      <c r="C76" s="6" t="s">
        <v>128</v>
      </c>
      <c r="D76" s="6" t="s">
        <v>129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3"/>
        <v>608</v>
      </c>
      <c r="M76" s="7">
        <v>1525</v>
      </c>
      <c r="N76" s="7">
        <f t="shared" si="1"/>
        <v>2707</v>
      </c>
      <c r="O76" s="7">
        <f t="shared" si="2"/>
        <v>17293</v>
      </c>
    </row>
    <row r="77" spans="1:15" ht="24.95" customHeight="1" x14ac:dyDescent="0.25">
      <c r="A77" s="6">
        <v>69</v>
      </c>
      <c r="B77" s="6" t="s">
        <v>134</v>
      </c>
      <c r="C77" s="6" t="s">
        <v>128</v>
      </c>
      <c r="D77" s="6" t="s">
        <v>135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f t="shared" si="3"/>
        <v>1064</v>
      </c>
      <c r="M77" s="7">
        <v>695</v>
      </c>
      <c r="N77" s="7">
        <f t="shared" si="1"/>
        <v>2763.5</v>
      </c>
      <c r="O77" s="7">
        <f t="shared" si="2"/>
        <v>32236.5</v>
      </c>
    </row>
    <row r="78" spans="1:15" ht="24.95" customHeight="1" x14ac:dyDescent="0.25">
      <c r="A78" s="6">
        <v>70</v>
      </c>
      <c r="B78" s="6" t="s">
        <v>136</v>
      </c>
      <c r="C78" s="6" t="s">
        <v>128</v>
      </c>
      <c r="D78" s="6" t="s">
        <v>65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1740.46</v>
      </c>
      <c r="N78" s="7">
        <f t="shared" si="1"/>
        <v>3513.46</v>
      </c>
      <c r="O78" s="7">
        <f t="shared" si="2"/>
        <v>26486.54</v>
      </c>
    </row>
    <row r="79" spans="1:15" ht="24.95" customHeight="1" x14ac:dyDescent="0.25">
      <c r="A79" s="6">
        <v>71</v>
      </c>
      <c r="B79" s="6" t="s">
        <v>137</v>
      </c>
      <c r="C79" s="6" t="s">
        <v>128</v>
      </c>
      <c r="D79" s="6" t="s">
        <v>138</v>
      </c>
      <c r="E79" s="6" t="s">
        <v>54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1" si="4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95" customHeight="1" x14ac:dyDescent="0.25">
      <c r="A80" s="6">
        <v>72</v>
      </c>
      <c r="B80" s="6" t="s">
        <v>139</v>
      </c>
      <c r="C80" s="6" t="s">
        <v>128</v>
      </c>
      <c r="D80" s="6" t="s">
        <v>140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4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95" customHeight="1" x14ac:dyDescent="0.25">
      <c r="A81" s="6">
        <v>73</v>
      </c>
      <c r="B81" s="6" t="s">
        <v>141</v>
      </c>
      <c r="C81" s="6" t="s">
        <v>128</v>
      </c>
      <c r="D81" s="6" t="s">
        <v>40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f t="shared" si="4"/>
        <v>1064</v>
      </c>
      <c r="M81" s="7">
        <v>25</v>
      </c>
      <c r="N81" s="7">
        <f t="shared" si="1"/>
        <v>2093.5</v>
      </c>
      <c r="O81" s="7">
        <f t="shared" ref="O81:O144" si="5">+G81-N81</f>
        <v>32906.5</v>
      </c>
    </row>
    <row r="82" spans="1:15" ht="24.95" customHeight="1" x14ac:dyDescent="0.25">
      <c r="A82" s="6">
        <v>74</v>
      </c>
      <c r="B82" t="s">
        <v>1279</v>
      </c>
      <c r="C82" s="6" t="s">
        <v>128</v>
      </c>
      <c r="D82" t="s">
        <v>135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f t="shared" si="4"/>
        <v>760</v>
      </c>
      <c r="M82" s="7">
        <v>25</v>
      </c>
      <c r="N82" s="7">
        <f t="shared" ref="N82:N145" si="6">+J82+K82+L82+M82</f>
        <v>1502.5</v>
      </c>
      <c r="O82" s="7">
        <f t="shared" si="5"/>
        <v>23497.5</v>
      </c>
    </row>
    <row r="83" spans="1:15" ht="24.95" customHeight="1" x14ac:dyDescent="0.25">
      <c r="A83" s="6">
        <v>75</v>
      </c>
      <c r="B83" s="6" t="s">
        <v>142</v>
      </c>
      <c r="C83" s="6" t="s">
        <v>128</v>
      </c>
      <c r="D83" s="6" t="s">
        <v>144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1740.46</v>
      </c>
      <c r="N83" s="7">
        <f t="shared" si="6"/>
        <v>3043.62</v>
      </c>
      <c r="O83" s="7">
        <f t="shared" si="5"/>
        <v>19006.38</v>
      </c>
    </row>
    <row r="84" spans="1:15" ht="24.95" customHeight="1" x14ac:dyDescent="0.25">
      <c r="A84" s="6">
        <v>76</v>
      </c>
      <c r="B84" s="6" t="s">
        <v>145</v>
      </c>
      <c r="C84" s="6" t="s">
        <v>143</v>
      </c>
      <c r="D84" s="6" t="s">
        <v>94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4"/>
        <v>668.8</v>
      </c>
      <c r="M84" s="7">
        <v>14518.05</v>
      </c>
      <c r="N84" s="7">
        <f t="shared" si="6"/>
        <v>15818.25</v>
      </c>
      <c r="O84" s="7">
        <f t="shared" si="5"/>
        <v>6181.75</v>
      </c>
    </row>
    <row r="85" spans="1:15" ht="24.95" customHeight="1" x14ac:dyDescent="0.25">
      <c r="A85" s="6">
        <v>77</v>
      </c>
      <c r="B85" s="6" t="s">
        <v>146</v>
      </c>
      <c r="C85" s="6" t="s">
        <v>143</v>
      </c>
      <c r="D85" s="6" t="s">
        <v>147</v>
      </c>
      <c r="E85" s="6" t="s">
        <v>54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4"/>
        <v>912</v>
      </c>
      <c r="M85" s="7">
        <v>205</v>
      </c>
      <c r="N85" s="7">
        <f t="shared" si="6"/>
        <v>1978</v>
      </c>
      <c r="O85" s="7">
        <f t="shared" si="5"/>
        <v>28022</v>
      </c>
    </row>
    <row r="86" spans="1:15" ht="24.95" customHeight="1" x14ac:dyDescent="0.25">
      <c r="A86" s="6">
        <v>78</v>
      </c>
      <c r="B86" s="6" t="s">
        <v>148</v>
      </c>
      <c r="C86" s="6" t="s">
        <v>1532</v>
      </c>
      <c r="D86" s="6" t="s">
        <v>65</v>
      </c>
      <c r="E86" s="6" t="s">
        <v>54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4"/>
        <v>670.32</v>
      </c>
      <c r="M86" s="7">
        <v>1894.55</v>
      </c>
      <c r="N86" s="7">
        <f t="shared" si="6"/>
        <v>3197.71</v>
      </c>
      <c r="O86" s="7">
        <f t="shared" si="5"/>
        <v>18852.29</v>
      </c>
    </row>
    <row r="87" spans="1:15" ht="24.95" customHeight="1" x14ac:dyDescent="0.25">
      <c r="A87" s="6">
        <v>79</v>
      </c>
      <c r="B87" s="6" t="s">
        <v>149</v>
      </c>
      <c r="C87" s="6" t="s">
        <v>150</v>
      </c>
      <c r="D87" s="6" t="s">
        <v>151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95" customHeight="1" x14ac:dyDescent="0.25">
      <c r="A88" s="6">
        <v>80</v>
      </c>
      <c r="B88" s="6" t="s">
        <v>152</v>
      </c>
      <c r="C88" s="6" t="s">
        <v>153</v>
      </c>
      <c r="D88" s="6" t="s">
        <v>40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4"/>
        <v>760</v>
      </c>
      <c r="M88" s="7">
        <v>7627.74</v>
      </c>
      <c r="N88" s="7">
        <f t="shared" si="6"/>
        <v>9105.24</v>
      </c>
      <c r="O88" s="7">
        <f t="shared" si="5"/>
        <v>15894.76</v>
      </c>
    </row>
    <row r="89" spans="1:15" ht="24.95" customHeight="1" x14ac:dyDescent="0.25">
      <c r="A89" s="6">
        <v>81</v>
      </c>
      <c r="B89" t="s">
        <v>1370</v>
      </c>
      <c r="C89" s="6" t="s">
        <v>153</v>
      </c>
      <c r="D89" s="6" t="s">
        <v>40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25</v>
      </c>
      <c r="N89" s="7">
        <f t="shared" si="6"/>
        <v>2093.5</v>
      </c>
      <c r="O89" s="7">
        <f t="shared" si="5"/>
        <v>32906.5</v>
      </c>
    </row>
    <row r="90" spans="1:15" ht="24.95" customHeight="1" x14ac:dyDescent="0.25">
      <c r="A90" s="6">
        <v>82</v>
      </c>
      <c r="B90" s="6" t="s">
        <v>154</v>
      </c>
      <c r="C90" s="6" t="s">
        <v>155</v>
      </c>
      <c r="D90" s="6" t="s">
        <v>68</v>
      </c>
      <c r="E90" s="6" t="s">
        <v>54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4"/>
        <v>1824</v>
      </c>
      <c r="M90" s="7">
        <v>1740.46</v>
      </c>
      <c r="N90" s="7">
        <f t="shared" si="6"/>
        <v>8430.0400000000009</v>
      </c>
      <c r="O90" s="7">
        <f t="shared" si="5"/>
        <v>51569.96</v>
      </c>
    </row>
    <row r="91" spans="1:15" ht="24.95" customHeight="1" x14ac:dyDescent="0.25">
      <c r="A91" s="6">
        <v>83</v>
      </c>
      <c r="B91" s="6" t="s">
        <v>156</v>
      </c>
      <c r="C91" s="6" t="s">
        <v>155</v>
      </c>
      <c r="D91" s="6" t="s">
        <v>157</v>
      </c>
      <c r="E91" s="6" t="s">
        <v>54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2035.8</v>
      </c>
      <c r="N91" s="7">
        <f t="shared" si="6"/>
        <v>5843.63</v>
      </c>
      <c r="O91" s="7">
        <f t="shared" si="5"/>
        <v>39156.370000000003</v>
      </c>
    </row>
    <row r="92" spans="1:15" ht="24.95" customHeight="1" x14ac:dyDescent="0.25">
      <c r="A92" s="6">
        <v>84</v>
      </c>
      <c r="B92" s="6" t="s">
        <v>158</v>
      </c>
      <c r="C92" s="6" t="s">
        <v>155</v>
      </c>
      <c r="D92" s="6" t="s">
        <v>159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1740.46</v>
      </c>
      <c r="N92" s="7">
        <f t="shared" si="6"/>
        <v>3808.96</v>
      </c>
      <c r="O92" s="7">
        <f t="shared" si="5"/>
        <v>31191.040000000001</v>
      </c>
    </row>
    <row r="93" spans="1:15" ht="24.95" customHeight="1" x14ac:dyDescent="0.25">
      <c r="A93" s="6">
        <v>85</v>
      </c>
      <c r="B93" s="6" t="s">
        <v>160</v>
      </c>
      <c r="C93" s="6" t="s">
        <v>155</v>
      </c>
      <c r="D93" s="6" t="s">
        <v>75</v>
      </c>
      <c r="E93" s="6" t="s">
        <v>54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4"/>
        <v>1368</v>
      </c>
      <c r="M93" s="7">
        <v>25</v>
      </c>
      <c r="N93" s="7">
        <f t="shared" si="6"/>
        <v>3832.83</v>
      </c>
      <c r="O93" s="7">
        <f t="shared" si="5"/>
        <v>41167.17</v>
      </c>
    </row>
    <row r="94" spans="1:15" ht="24.95" customHeight="1" x14ac:dyDescent="0.25">
      <c r="A94" s="6">
        <v>86</v>
      </c>
      <c r="B94" s="6" t="s">
        <v>161</v>
      </c>
      <c r="C94" s="6" t="s">
        <v>162</v>
      </c>
      <c r="D94" s="6" t="s">
        <v>1507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4"/>
        <v>1064</v>
      </c>
      <c r="M94" s="7">
        <v>3876.05</v>
      </c>
      <c r="N94" s="7">
        <f t="shared" si="6"/>
        <v>5944.55</v>
      </c>
      <c r="O94" s="7">
        <f t="shared" si="5"/>
        <v>29055.45</v>
      </c>
    </row>
    <row r="95" spans="1:15" ht="24.95" customHeight="1" x14ac:dyDescent="0.25">
      <c r="A95" s="6">
        <v>87</v>
      </c>
      <c r="B95" s="6" t="s">
        <v>163</v>
      </c>
      <c r="C95" s="6" t="s">
        <v>162</v>
      </c>
      <c r="D95" s="6" t="s">
        <v>164</v>
      </c>
      <c r="E95" s="6" t="s">
        <v>54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4"/>
        <v>1216</v>
      </c>
      <c r="M95" s="7">
        <v>25</v>
      </c>
      <c r="N95" s="7">
        <f t="shared" si="6"/>
        <v>2831.65</v>
      </c>
      <c r="O95" s="7">
        <f t="shared" si="5"/>
        <v>37168.35</v>
      </c>
    </row>
    <row r="96" spans="1:15" s="8" customFormat="1" ht="24.95" customHeight="1" x14ac:dyDescent="0.25">
      <c r="A96" s="6">
        <v>88</v>
      </c>
      <c r="B96" s="6" t="s">
        <v>165</v>
      </c>
      <c r="C96" s="6" t="s">
        <v>166</v>
      </c>
      <c r="D96" s="9" t="s">
        <v>167</v>
      </c>
      <c r="E96" s="9" t="s">
        <v>54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4"/>
        <v>1824</v>
      </c>
      <c r="M96" s="7">
        <v>1740.46</v>
      </c>
      <c r="N96" s="7">
        <f t="shared" si="6"/>
        <v>8430.0400000000009</v>
      </c>
      <c r="O96" s="7">
        <f t="shared" si="5"/>
        <v>51569.96</v>
      </c>
    </row>
    <row r="97" spans="1:15" ht="24.95" customHeight="1" x14ac:dyDescent="0.25">
      <c r="A97" s="6">
        <v>89</v>
      </c>
      <c r="B97" s="6" t="s">
        <v>168</v>
      </c>
      <c r="C97" s="6" t="s">
        <v>166</v>
      </c>
      <c r="D97" s="6" t="s">
        <v>169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4"/>
        <v>670.32</v>
      </c>
      <c r="M97" s="7">
        <v>4146.6000000000004</v>
      </c>
      <c r="N97" s="7">
        <f t="shared" si="6"/>
        <v>5449.76</v>
      </c>
      <c r="O97" s="7">
        <f t="shared" si="5"/>
        <v>16600.239999999998</v>
      </c>
    </row>
    <row r="98" spans="1:15" ht="24.95" customHeight="1" x14ac:dyDescent="0.25">
      <c r="A98" s="6">
        <v>90</v>
      </c>
      <c r="B98" s="6" t="s">
        <v>170</v>
      </c>
      <c r="C98" s="6" t="s">
        <v>166</v>
      </c>
      <c r="D98" s="6" t="s">
        <v>171</v>
      </c>
      <c r="E98" s="6" t="s">
        <v>54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4"/>
        <v>1064</v>
      </c>
      <c r="M98" s="7">
        <v>325</v>
      </c>
      <c r="N98" s="7">
        <f t="shared" si="6"/>
        <v>2393.5</v>
      </c>
      <c r="O98" s="7">
        <f t="shared" si="5"/>
        <v>32606.5</v>
      </c>
    </row>
    <row r="99" spans="1:15" ht="24.95" customHeight="1" x14ac:dyDescent="0.25">
      <c r="A99" s="6">
        <v>91</v>
      </c>
      <c r="B99" s="6" t="s">
        <v>172</v>
      </c>
      <c r="C99" s="6" t="s">
        <v>166</v>
      </c>
      <c r="D99" s="6" t="s">
        <v>173</v>
      </c>
      <c r="E99" s="6" t="s">
        <v>54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4"/>
        <v>798</v>
      </c>
      <c r="M99" s="7">
        <v>25</v>
      </c>
      <c r="N99" s="7">
        <f t="shared" si="6"/>
        <v>1576.38</v>
      </c>
      <c r="O99" s="7">
        <f t="shared" si="5"/>
        <v>24673.62</v>
      </c>
    </row>
    <row r="100" spans="1:15" ht="24.95" customHeight="1" x14ac:dyDescent="0.25">
      <c r="A100" s="6">
        <v>92</v>
      </c>
      <c r="B100" t="s">
        <v>174</v>
      </c>
      <c r="C100" s="6" t="s">
        <v>166</v>
      </c>
      <c r="D100" t="s">
        <v>40</v>
      </c>
      <c r="E100" s="6" t="s">
        <v>54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4"/>
        <v>760</v>
      </c>
      <c r="M100" s="7">
        <v>25</v>
      </c>
      <c r="N100" s="7">
        <f t="shared" si="6"/>
        <v>1502.5</v>
      </c>
      <c r="O100" s="7">
        <f t="shared" si="5"/>
        <v>23497.5</v>
      </c>
    </row>
    <row r="101" spans="1:15" ht="24.95" customHeight="1" x14ac:dyDescent="0.25">
      <c r="A101" s="6">
        <v>93</v>
      </c>
      <c r="B101" s="6" t="s">
        <v>177</v>
      </c>
      <c r="C101" s="6" t="s">
        <v>176</v>
      </c>
      <c r="D101" s="6" t="s">
        <v>178</v>
      </c>
      <c r="E101" s="6" t="s">
        <v>54</v>
      </c>
      <c r="F101" s="6" t="s">
        <v>29</v>
      </c>
      <c r="G101" s="7">
        <v>57500</v>
      </c>
      <c r="H101" s="7">
        <v>0</v>
      </c>
      <c r="I101" s="7">
        <v>57500</v>
      </c>
      <c r="J101" s="7">
        <v>1650.25</v>
      </c>
      <c r="K101" s="7">
        <v>3016.23</v>
      </c>
      <c r="L101" s="7">
        <f t="shared" si="4"/>
        <v>1748</v>
      </c>
      <c r="M101" s="7">
        <v>6457.4</v>
      </c>
      <c r="N101" s="7">
        <f t="shared" si="6"/>
        <v>12871.88</v>
      </c>
      <c r="O101" s="7">
        <f t="shared" si="5"/>
        <v>44628.12</v>
      </c>
    </row>
    <row r="102" spans="1:15" ht="24.95" customHeight="1" x14ac:dyDescent="0.25">
      <c r="A102" s="6">
        <v>94</v>
      </c>
      <c r="B102" s="6" t="s">
        <v>179</v>
      </c>
      <c r="C102" s="6" t="s">
        <v>274</v>
      </c>
      <c r="D102" s="6" t="s">
        <v>65</v>
      </c>
      <c r="E102" s="6" t="s">
        <v>54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f t="shared" si="4"/>
        <v>912</v>
      </c>
      <c r="M102" s="7">
        <v>755</v>
      </c>
      <c r="N102" s="7">
        <f t="shared" si="6"/>
        <v>2528</v>
      </c>
      <c r="O102" s="7">
        <f t="shared" si="5"/>
        <v>27472</v>
      </c>
    </row>
    <row r="103" spans="1:15" ht="24.95" customHeight="1" x14ac:dyDescent="0.25">
      <c r="A103" s="6">
        <v>95</v>
      </c>
      <c r="B103" s="6" t="s">
        <v>180</v>
      </c>
      <c r="C103" s="6" t="s">
        <v>176</v>
      </c>
      <c r="D103" s="6" t="s">
        <v>100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f t="shared" si="4"/>
        <v>456</v>
      </c>
      <c r="M103" s="7">
        <v>25</v>
      </c>
      <c r="N103" s="7">
        <f t="shared" si="6"/>
        <v>911.5</v>
      </c>
      <c r="O103" s="7">
        <f t="shared" si="5"/>
        <v>14088.5</v>
      </c>
    </row>
    <row r="104" spans="1:15" ht="24.95" customHeight="1" x14ac:dyDescent="0.25">
      <c r="A104" s="6">
        <v>96</v>
      </c>
      <c r="B104" s="6" t="s">
        <v>181</v>
      </c>
      <c r="C104" s="6" t="s">
        <v>176</v>
      </c>
      <c r="D104" s="6" t="s">
        <v>1529</v>
      </c>
      <c r="E104" s="6" t="s">
        <v>54</v>
      </c>
      <c r="F104" s="6" t="s">
        <v>37</v>
      </c>
      <c r="G104" s="7">
        <v>57500</v>
      </c>
      <c r="H104" s="7">
        <v>0</v>
      </c>
      <c r="I104" s="7">
        <v>57500</v>
      </c>
      <c r="J104" s="7">
        <v>1650.25</v>
      </c>
      <c r="K104" s="7">
        <v>3016.23</v>
      </c>
      <c r="L104" s="7">
        <f t="shared" si="4"/>
        <v>1748</v>
      </c>
      <c r="M104" s="7">
        <v>925</v>
      </c>
      <c r="N104" s="7">
        <f t="shared" si="6"/>
        <v>7339.48</v>
      </c>
      <c r="O104" s="7">
        <f t="shared" si="5"/>
        <v>50160.520000000004</v>
      </c>
    </row>
    <row r="105" spans="1:15" ht="24.95" customHeight="1" x14ac:dyDescent="0.25">
      <c r="A105" s="6">
        <v>97</v>
      </c>
      <c r="B105" s="6" t="s">
        <v>183</v>
      </c>
      <c r="C105" s="6" t="s">
        <v>176</v>
      </c>
      <c r="D105" s="6" t="s">
        <v>65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f t="shared" si="4"/>
        <v>822.32</v>
      </c>
      <c r="M105" s="7">
        <v>125</v>
      </c>
      <c r="N105" s="7">
        <f t="shared" si="6"/>
        <v>1723.66</v>
      </c>
      <c r="O105" s="7">
        <f t="shared" si="5"/>
        <v>25326.34</v>
      </c>
    </row>
    <row r="106" spans="1:15" ht="24.95" customHeight="1" x14ac:dyDescent="0.25">
      <c r="A106" s="6">
        <v>98</v>
      </c>
      <c r="B106" s="6" t="s">
        <v>184</v>
      </c>
      <c r="C106" s="6" t="s">
        <v>176</v>
      </c>
      <c r="D106" s="6" t="s">
        <v>65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4"/>
        <v>912</v>
      </c>
      <c r="M106" s="7">
        <v>1960.46</v>
      </c>
      <c r="N106" s="7">
        <f t="shared" si="6"/>
        <v>3733.46</v>
      </c>
      <c r="O106" s="7">
        <f t="shared" si="5"/>
        <v>26266.54</v>
      </c>
    </row>
    <row r="107" spans="1:15" ht="24.95" customHeight="1" x14ac:dyDescent="0.25">
      <c r="A107" s="6">
        <v>99</v>
      </c>
      <c r="B107" s="6" t="s">
        <v>185</v>
      </c>
      <c r="C107" s="6" t="s">
        <v>1533</v>
      </c>
      <c r="D107" s="6" t="s">
        <v>1534</v>
      </c>
      <c r="E107" s="6" t="s">
        <v>28</v>
      </c>
      <c r="F107" s="6" t="s">
        <v>37</v>
      </c>
      <c r="G107" s="7">
        <v>57500</v>
      </c>
      <c r="H107" s="7">
        <v>0</v>
      </c>
      <c r="I107" s="7">
        <v>57500</v>
      </c>
      <c r="J107" s="7">
        <v>1650.25</v>
      </c>
      <c r="K107" s="7">
        <v>3016.23</v>
      </c>
      <c r="L107" s="7">
        <f t="shared" si="4"/>
        <v>1748</v>
      </c>
      <c r="M107" s="7">
        <v>125</v>
      </c>
      <c r="N107" s="7">
        <f t="shared" si="6"/>
        <v>6539.48</v>
      </c>
      <c r="O107" s="7">
        <f t="shared" si="5"/>
        <v>50960.520000000004</v>
      </c>
    </row>
    <row r="108" spans="1:15" ht="24.95" customHeight="1" x14ac:dyDescent="0.25">
      <c r="A108" s="6">
        <v>100</v>
      </c>
      <c r="B108" s="6" t="s">
        <v>186</v>
      </c>
      <c r="C108" s="6" t="s">
        <v>176</v>
      </c>
      <c r="D108" s="6" t="s">
        <v>187</v>
      </c>
      <c r="E108" s="6" t="s">
        <v>54</v>
      </c>
      <c r="F108" s="6" t="s">
        <v>37</v>
      </c>
      <c r="G108" s="7">
        <v>57500</v>
      </c>
      <c r="H108" s="7">
        <v>0</v>
      </c>
      <c r="I108" s="7">
        <v>57500</v>
      </c>
      <c r="J108" s="7">
        <v>1650.25</v>
      </c>
      <c r="K108" s="7">
        <v>3016.23</v>
      </c>
      <c r="L108" s="7">
        <f t="shared" si="4"/>
        <v>1748</v>
      </c>
      <c r="M108" s="7">
        <v>4446.6000000000004</v>
      </c>
      <c r="N108" s="7">
        <f t="shared" si="6"/>
        <v>10861.08</v>
      </c>
      <c r="O108" s="7">
        <f t="shared" si="5"/>
        <v>46638.92</v>
      </c>
    </row>
    <row r="109" spans="1:15" ht="24.95" customHeight="1" x14ac:dyDescent="0.25">
      <c r="A109" s="6">
        <v>101</v>
      </c>
      <c r="B109" s="6" t="s">
        <v>188</v>
      </c>
      <c r="C109" s="6" t="s">
        <v>176</v>
      </c>
      <c r="D109" s="6" t="s">
        <v>114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4"/>
        <v>456</v>
      </c>
      <c r="M109" s="7">
        <v>365</v>
      </c>
      <c r="N109" s="7">
        <f t="shared" si="6"/>
        <v>1251.5</v>
      </c>
      <c r="O109" s="7">
        <f t="shared" si="5"/>
        <v>13748.5</v>
      </c>
    </row>
    <row r="110" spans="1:15" ht="24.95" customHeight="1" x14ac:dyDescent="0.25">
      <c r="A110" s="6">
        <v>102</v>
      </c>
      <c r="B110" s="6" t="s">
        <v>189</v>
      </c>
      <c r="C110" s="6" t="s">
        <v>176</v>
      </c>
      <c r="D110" s="6" t="s">
        <v>173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f t="shared" si="4"/>
        <v>456</v>
      </c>
      <c r="M110" s="7">
        <v>25</v>
      </c>
      <c r="N110" s="7">
        <f t="shared" si="6"/>
        <v>911.5</v>
      </c>
      <c r="O110" s="7">
        <f t="shared" si="5"/>
        <v>14088.5</v>
      </c>
    </row>
    <row r="111" spans="1:15" ht="24.95" customHeight="1" x14ac:dyDescent="0.25">
      <c r="A111" s="6">
        <v>103</v>
      </c>
      <c r="B111" s="6" t="s">
        <v>190</v>
      </c>
      <c r="C111" s="6" t="s">
        <v>176</v>
      </c>
      <c r="D111" s="6" t="s">
        <v>173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6"/>
        <v>1207</v>
      </c>
      <c r="O111" s="7">
        <f t="shared" si="5"/>
        <v>18793</v>
      </c>
    </row>
    <row r="112" spans="1:15" ht="24.95" customHeight="1" x14ac:dyDescent="0.25">
      <c r="A112" s="6">
        <v>104</v>
      </c>
      <c r="B112" s="6" t="s">
        <v>191</v>
      </c>
      <c r="C112" s="6" t="s">
        <v>176</v>
      </c>
      <c r="D112" s="6" t="s">
        <v>192</v>
      </c>
      <c r="E112" s="6" t="s">
        <v>28</v>
      </c>
      <c r="F112" s="6" t="s">
        <v>37</v>
      </c>
      <c r="G112" s="7">
        <v>57500</v>
      </c>
      <c r="H112" s="7">
        <v>0</v>
      </c>
      <c r="I112" s="7">
        <v>57500</v>
      </c>
      <c r="J112" s="7">
        <v>1650.25</v>
      </c>
      <c r="K112" s="7">
        <v>3016.23</v>
      </c>
      <c r="L112" s="7">
        <f t="shared" si="4"/>
        <v>1748</v>
      </c>
      <c r="M112" s="7">
        <v>525</v>
      </c>
      <c r="N112" s="7">
        <f t="shared" si="6"/>
        <v>6939.48</v>
      </c>
      <c r="O112" s="7">
        <f t="shared" si="5"/>
        <v>50560.520000000004</v>
      </c>
    </row>
    <row r="113" spans="1:15" ht="24.95" customHeight="1" x14ac:dyDescent="0.25">
      <c r="A113" s="6">
        <v>105</v>
      </c>
      <c r="B113" s="6" t="s">
        <v>193</v>
      </c>
      <c r="C113" s="6" t="s">
        <v>176</v>
      </c>
      <c r="D113" s="6" t="s">
        <v>129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25</v>
      </c>
      <c r="N113" s="7">
        <f t="shared" si="6"/>
        <v>1207</v>
      </c>
      <c r="O113" s="7">
        <f t="shared" si="5"/>
        <v>18793</v>
      </c>
    </row>
    <row r="114" spans="1:15" ht="24.95" customHeight="1" x14ac:dyDescent="0.25">
      <c r="A114" s="6">
        <v>106</v>
      </c>
      <c r="B114" s="6" t="s">
        <v>194</v>
      </c>
      <c r="C114" s="6" t="s">
        <v>176</v>
      </c>
      <c r="D114" s="6" t="s">
        <v>65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4"/>
        <v>670.32</v>
      </c>
      <c r="M114" s="7">
        <v>165</v>
      </c>
      <c r="N114" s="7">
        <f t="shared" si="6"/>
        <v>1468.16</v>
      </c>
      <c r="O114" s="7">
        <f t="shared" si="5"/>
        <v>20581.84</v>
      </c>
    </row>
    <row r="115" spans="1:15" ht="24.95" customHeight="1" x14ac:dyDescent="0.25">
      <c r="A115" s="6">
        <v>107</v>
      </c>
      <c r="B115" s="6" t="s">
        <v>195</v>
      </c>
      <c r="C115" s="6" t="s">
        <v>176</v>
      </c>
      <c r="D115" s="6" t="s">
        <v>196</v>
      </c>
      <c r="E115" s="6" t="s">
        <v>54</v>
      </c>
      <c r="F115" s="6" t="s">
        <v>37</v>
      </c>
      <c r="G115" s="7">
        <v>46000</v>
      </c>
      <c r="H115" s="7">
        <v>0</v>
      </c>
      <c r="I115" s="7">
        <v>46000</v>
      </c>
      <c r="J115" s="7">
        <v>1320.2</v>
      </c>
      <c r="K115" s="7">
        <v>1289.46</v>
      </c>
      <c r="L115" s="7">
        <f t="shared" si="4"/>
        <v>1398.4</v>
      </c>
      <c r="M115" s="7">
        <v>425</v>
      </c>
      <c r="N115" s="7">
        <f t="shared" si="6"/>
        <v>4433.0599999999995</v>
      </c>
      <c r="O115" s="7">
        <f t="shared" si="5"/>
        <v>41566.94</v>
      </c>
    </row>
    <row r="116" spans="1:15" ht="24.95" customHeight="1" x14ac:dyDescent="0.25">
      <c r="A116" s="6">
        <v>108</v>
      </c>
      <c r="B116" t="s">
        <v>197</v>
      </c>
      <c r="C116" s="6" t="s">
        <v>176</v>
      </c>
      <c r="D116" t="s">
        <v>129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4"/>
        <v>608</v>
      </c>
      <c r="M116" s="7">
        <v>1840.46</v>
      </c>
      <c r="N116" s="7">
        <f t="shared" si="6"/>
        <v>3022.46</v>
      </c>
      <c r="O116" s="7">
        <f t="shared" si="5"/>
        <v>16977.54</v>
      </c>
    </row>
    <row r="117" spans="1:15" ht="24.95" customHeight="1" x14ac:dyDescent="0.25">
      <c r="A117" s="6">
        <v>109</v>
      </c>
      <c r="B117" s="6" t="s">
        <v>1387</v>
      </c>
      <c r="C117" s="6" t="s">
        <v>176</v>
      </c>
      <c r="D117" t="s">
        <v>100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f t="shared" si="4"/>
        <v>456</v>
      </c>
      <c r="M117" s="7">
        <v>1914.84</v>
      </c>
      <c r="N117" s="7">
        <f t="shared" si="6"/>
        <v>2801.34</v>
      </c>
      <c r="O117" s="7">
        <f t="shared" si="5"/>
        <v>12198.66</v>
      </c>
    </row>
    <row r="118" spans="1:15" ht="24.95" customHeight="1" x14ac:dyDescent="0.25">
      <c r="A118" s="6">
        <v>110</v>
      </c>
      <c r="B118" s="6" t="s">
        <v>198</v>
      </c>
      <c r="C118" s="6" t="s">
        <v>199</v>
      </c>
      <c r="D118" t="s">
        <v>196</v>
      </c>
      <c r="E118" s="6" t="s">
        <v>28</v>
      </c>
      <c r="F118" s="6" t="s">
        <v>37</v>
      </c>
      <c r="G118" s="7">
        <v>57500</v>
      </c>
      <c r="H118" s="7">
        <v>0</v>
      </c>
      <c r="I118" s="7">
        <v>57500</v>
      </c>
      <c r="J118" s="7">
        <v>1650.25</v>
      </c>
      <c r="K118" s="7">
        <v>3016.23</v>
      </c>
      <c r="L118" s="7">
        <f t="shared" si="4"/>
        <v>1748</v>
      </c>
      <c r="M118" s="7">
        <v>16563.07</v>
      </c>
      <c r="N118" s="7">
        <f t="shared" si="6"/>
        <v>22977.55</v>
      </c>
      <c r="O118" s="7">
        <f t="shared" si="5"/>
        <v>34522.449999999997</v>
      </c>
    </row>
    <row r="119" spans="1:15" ht="24.95" customHeight="1" x14ac:dyDescent="0.25">
      <c r="A119" s="6">
        <v>111</v>
      </c>
      <c r="B119" s="6" t="s">
        <v>200</v>
      </c>
      <c r="C119" s="6" t="s">
        <v>199</v>
      </c>
      <c r="D119" t="s">
        <v>196</v>
      </c>
      <c r="E119" s="6" t="s">
        <v>54</v>
      </c>
      <c r="F119" s="6" t="s">
        <v>37</v>
      </c>
      <c r="G119" s="7">
        <v>57500</v>
      </c>
      <c r="H119" s="7">
        <v>0</v>
      </c>
      <c r="I119" s="7">
        <v>57500</v>
      </c>
      <c r="J119" s="7">
        <v>1650.25</v>
      </c>
      <c r="K119" s="7">
        <v>3016.23</v>
      </c>
      <c r="L119" s="7">
        <f t="shared" si="4"/>
        <v>1748</v>
      </c>
      <c r="M119" s="7">
        <v>425</v>
      </c>
      <c r="N119" s="7">
        <f t="shared" si="6"/>
        <v>6839.48</v>
      </c>
      <c r="O119" s="7">
        <f t="shared" si="5"/>
        <v>50660.520000000004</v>
      </c>
    </row>
    <row r="120" spans="1:15" ht="24.95" customHeight="1" x14ac:dyDescent="0.25">
      <c r="A120" s="6">
        <v>112</v>
      </c>
      <c r="B120" s="6" t="s">
        <v>201</v>
      </c>
      <c r="C120" s="6" t="s">
        <v>199</v>
      </c>
      <c r="D120" t="s">
        <v>196</v>
      </c>
      <c r="E120" s="6" t="s">
        <v>54</v>
      </c>
      <c r="F120" s="6" t="s">
        <v>37</v>
      </c>
      <c r="G120" s="7">
        <v>57500</v>
      </c>
      <c r="H120" s="7">
        <v>0</v>
      </c>
      <c r="I120" s="7">
        <v>57500</v>
      </c>
      <c r="J120" s="7">
        <v>1650.25</v>
      </c>
      <c r="K120" s="7">
        <v>3016.23</v>
      </c>
      <c r="L120" s="7">
        <f t="shared" si="4"/>
        <v>1748</v>
      </c>
      <c r="M120" s="7">
        <v>425</v>
      </c>
      <c r="N120" s="7">
        <f t="shared" si="6"/>
        <v>6839.48</v>
      </c>
      <c r="O120" s="7">
        <f t="shared" si="5"/>
        <v>50660.520000000004</v>
      </c>
    </row>
    <row r="121" spans="1:15" ht="24.95" customHeight="1" x14ac:dyDescent="0.25">
      <c r="A121" s="6">
        <v>113</v>
      </c>
      <c r="B121" s="6" t="s">
        <v>202</v>
      </c>
      <c r="C121" s="6" t="s">
        <v>199</v>
      </c>
      <c r="D121" t="s">
        <v>196</v>
      </c>
      <c r="E121" s="6" t="s">
        <v>28</v>
      </c>
      <c r="F121" s="6" t="s">
        <v>29</v>
      </c>
      <c r="G121" s="7">
        <v>57500</v>
      </c>
      <c r="H121" s="7">
        <v>0</v>
      </c>
      <c r="I121" s="7">
        <v>57500</v>
      </c>
      <c r="J121" s="7">
        <v>1650.25</v>
      </c>
      <c r="K121" s="7">
        <v>3016.23</v>
      </c>
      <c r="L121" s="7">
        <f t="shared" si="4"/>
        <v>1748</v>
      </c>
      <c r="M121" s="7">
        <v>11789.69</v>
      </c>
      <c r="N121" s="7">
        <f t="shared" si="6"/>
        <v>18204.169999999998</v>
      </c>
      <c r="O121" s="7">
        <f t="shared" si="5"/>
        <v>39295.83</v>
      </c>
    </row>
    <row r="122" spans="1:15" ht="24.95" customHeight="1" x14ac:dyDescent="0.25">
      <c r="A122" s="6">
        <v>114</v>
      </c>
      <c r="B122" s="6" t="s">
        <v>203</v>
      </c>
      <c r="C122" s="6" t="s">
        <v>199</v>
      </c>
      <c r="D122" t="s">
        <v>196</v>
      </c>
      <c r="E122" s="6" t="s">
        <v>28</v>
      </c>
      <c r="F122" s="6" t="s">
        <v>29</v>
      </c>
      <c r="G122" s="7">
        <v>57500</v>
      </c>
      <c r="H122" s="7">
        <v>0</v>
      </c>
      <c r="I122" s="7">
        <v>57500</v>
      </c>
      <c r="J122" s="7">
        <v>1650.25</v>
      </c>
      <c r="K122" s="7">
        <v>3016.23</v>
      </c>
      <c r="L122" s="7">
        <f t="shared" si="4"/>
        <v>1748</v>
      </c>
      <c r="M122" s="7">
        <v>1825</v>
      </c>
      <c r="N122" s="7">
        <f t="shared" si="6"/>
        <v>8239.48</v>
      </c>
      <c r="O122" s="7">
        <f t="shared" si="5"/>
        <v>49260.520000000004</v>
      </c>
    </row>
    <row r="123" spans="1:15" ht="24.95" customHeight="1" x14ac:dyDescent="0.25">
      <c r="A123" s="6">
        <v>115</v>
      </c>
      <c r="B123" s="6" t="s">
        <v>204</v>
      </c>
      <c r="C123" s="6" t="s">
        <v>199</v>
      </c>
      <c r="D123" t="s">
        <v>196</v>
      </c>
      <c r="E123" s="6" t="s">
        <v>28</v>
      </c>
      <c r="F123" s="6" t="s">
        <v>29</v>
      </c>
      <c r="G123" s="7">
        <v>57500</v>
      </c>
      <c r="H123" s="7">
        <v>0</v>
      </c>
      <c r="I123" s="7">
        <v>57500</v>
      </c>
      <c r="J123" s="7">
        <v>1650.25</v>
      </c>
      <c r="K123" s="7">
        <v>3016.23</v>
      </c>
      <c r="L123" s="7">
        <f t="shared" si="4"/>
        <v>1748</v>
      </c>
      <c r="M123" s="7">
        <v>425</v>
      </c>
      <c r="N123" s="7">
        <f t="shared" si="6"/>
        <v>6839.48</v>
      </c>
      <c r="O123" s="7">
        <f t="shared" si="5"/>
        <v>50660.520000000004</v>
      </c>
    </row>
    <row r="124" spans="1:15" ht="24.95" customHeight="1" x14ac:dyDescent="0.25">
      <c r="A124" s="6">
        <v>116</v>
      </c>
      <c r="B124" s="6" t="s">
        <v>205</v>
      </c>
      <c r="C124" s="6" t="s">
        <v>199</v>
      </c>
      <c r="D124" t="s">
        <v>196</v>
      </c>
      <c r="E124" s="6" t="s">
        <v>54</v>
      </c>
      <c r="F124" s="6" t="s">
        <v>37</v>
      </c>
      <c r="G124" s="7">
        <v>51750</v>
      </c>
      <c r="H124" s="7">
        <v>0</v>
      </c>
      <c r="I124" s="7">
        <v>51750</v>
      </c>
      <c r="J124" s="7">
        <v>1485.23</v>
      </c>
      <c r="K124" s="7">
        <v>2100.9899999999998</v>
      </c>
      <c r="L124" s="7">
        <f t="shared" si="4"/>
        <v>1573.2</v>
      </c>
      <c r="M124" s="7">
        <v>3218.17</v>
      </c>
      <c r="N124" s="7">
        <f t="shared" si="6"/>
        <v>8377.59</v>
      </c>
      <c r="O124" s="7">
        <f t="shared" si="5"/>
        <v>43372.41</v>
      </c>
    </row>
    <row r="125" spans="1:15" ht="24.95" customHeight="1" x14ac:dyDescent="0.25">
      <c r="A125" s="6">
        <v>117</v>
      </c>
      <c r="B125" s="6" t="s">
        <v>206</v>
      </c>
      <c r="C125" s="6" t="s">
        <v>199</v>
      </c>
      <c r="D125" t="s">
        <v>196</v>
      </c>
      <c r="E125" s="6" t="s">
        <v>28</v>
      </c>
      <c r="F125" s="6" t="s">
        <v>37</v>
      </c>
      <c r="G125" s="7">
        <v>51750</v>
      </c>
      <c r="H125" s="7">
        <v>0</v>
      </c>
      <c r="I125" s="7">
        <v>51750</v>
      </c>
      <c r="J125" s="7">
        <v>1485.23</v>
      </c>
      <c r="K125" s="7">
        <v>2100.9899999999998</v>
      </c>
      <c r="L125" s="7">
        <f t="shared" si="4"/>
        <v>1573.2</v>
      </c>
      <c r="M125" s="7">
        <v>9650.98</v>
      </c>
      <c r="N125" s="7">
        <f t="shared" si="6"/>
        <v>14810.4</v>
      </c>
      <c r="O125" s="7">
        <f t="shared" si="5"/>
        <v>36939.599999999999</v>
      </c>
    </row>
    <row r="126" spans="1:15" ht="24.95" customHeight="1" x14ac:dyDescent="0.25">
      <c r="A126" s="6">
        <v>118</v>
      </c>
      <c r="B126" s="6" t="s">
        <v>207</v>
      </c>
      <c r="C126" s="6" t="s">
        <v>208</v>
      </c>
      <c r="D126" s="6" t="s">
        <v>84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25</v>
      </c>
      <c r="N126" s="7">
        <f t="shared" si="6"/>
        <v>1328.16</v>
      </c>
      <c r="O126" s="7">
        <f t="shared" si="5"/>
        <v>20721.84</v>
      </c>
    </row>
    <row r="127" spans="1:15" s="8" customFormat="1" ht="24.95" customHeight="1" x14ac:dyDescent="0.25">
      <c r="A127" s="6">
        <v>119</v>
      </c>
      <c r="B127" s="6" t="s">
        <v>209</v>
      </c>
      <c r="C127" s="6" t="s">
        <v>208</v>
      </c>
      <c r="D127" s="6" t="s">
        <v>210</v>
      </c>
      <c r="E127" s="6" t="s">
        <v>54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4"/>
        <v>1824</v>
      </c>
      <c r="M127" s="7">
        <v>1840.46</v>
      </c>
      <c r="N127" s="7">
        <f t="shared" si="6"/>
        <v>8530.0400000000009</v>
      </c>
      <c r="O127" s="7">
        <f t="shared" si="5"/>
        <v>51469.96</v>
      </c>
    </row>
    <row r="128" spans="1:15" ht="24.95" customHeight="1" x14ac:dyDescent="0.25">
      <c r="A128" s="6">
        <v>120</v>
      </c>
      <c r="B128" s="6" t="s">
        <v>211</v>
      </c>
      <c r="C128" s="6" t="s">
        <v>212</v>
      </c>
      <c r="D128" s="6" t="s">
        <v>75</v>
      </c>
      <c r="E128" s="6" t="s">
        <v>28</v>
      </c>
      <c r="F128" s="6" t="s">
        <v>29</v>
      </c>
      <c r="G128" s="7">
        <v>57500</v>
      </c>
      <c r="H128" s="7">
        <v>0</v>
      </c>
      <c r="I128" s="7">
        <v>57500</v>
      </c>
      <c r="J128" s="7">
        <v>1650.25</v>
      </c>
      <c r="K128" s="7">
        <v>3016.23</v>
      </c>
      <c r="L128" s="7">
        <f t="shared" si="4"/>
        <v>1748</v>
      </c>
      <c r="M128" s="7">
        <v>665</v>
      </c>
      <c r="N128" s="7">
        <f t="shared" si="6"/>
        <v>7079.48</v>
      </c>
      <c r="O128" s="7">
        <f t="shared" si="5"/>
        <v>50420.520000000004</v>
      </c>
    </row>
    <row r="129" spans="1:15" ht="24.95" customHeight="1" x14ac:dyDescent="0.25">
      <c r="A129" s="6">
        <v>121</v>
      </c>
      <c r="B129" s="6" t="s">
        <v>213</v>
      </c>
      <c r="C129" s="6" t="s">
        <v>214</v>
      </c>
      <c r="D129" s="6" t="s">
        <v>196</v>
      </c>
      <c r="E129" s="6" t="s">
        <v>28</v>
      </c>
      <c r="F129" s="6" t="s">
        <v>37</v>
      </c>
      <c r="G129" s="7">
        <v>57500</v>
      </c>
      <c r="H129" s="7">
        <v>0</v>
      </c>
      <c r="I129" s="7">
        <v>57500</v>
      </c>
      <c r="J129" s="7">
        <v>1650.25</v>
      </c>
      <c r="K129" s="7">
        <v>3016.23</v>
      </c>
      <c r="L129" s="7">
        <f t="shared" si="4"/>
        <v>1748</v>
      </c>
      <c r="M129" s="7">
        <v>925</v>
      </c>
      <c r="N129" s="7">
        <f t="shared" si="6"/>
        <v>7339.48</v>
      </c>
      <c r="O129" s="7">
        <f t="shared" si="5"/>
        <v>50160.520000000004</v>
      </c>
    </row>
    <row r="130" spans="1:15" ht="24.95" customHeight="1" x14ac:dyDescent="0.25">
      <c r="A130" s="6">
        <v>122</v>
      </c>
      <c r="B130" s="6" t="s">
        <v>215</v>
      </c>
      <c r="C130" s="6" t="s">
        <v>216</v>
      </c>
      <c r="D130" s="6" t="s">
        <v>65</v>
      </c>
      <c r="E130" s="6" t="s">
        <v>28</v>
      </c>
      <c r="F130" s="6" t="s">
        <v>37</v>
      </c>
      <c r="G130" s="7">
        <v>22050</v>
      </c>
      <c r="H130" s="7">
        <v>0</v>
      </c>
      <c r="I130" s="7">
        <v>22050</v>
      </c>
      <c r="J130" s="7">
        <v>632.84</v>
      </c>
      <c r="K130" s="7">
        <v>0</v>
      </c>
      <c r="L130" s="7">
        <f t="shared" si="4"/>
        <v>670.32</v>
      </c>
      <c r="M130" s="7">
        <v>365</v>
      </c>
      <c r="N130" s="7">
        <f t="shared" si="6"/>
        <v>1668.16</v>
      </c>
      <c r="O130" s="7">
        <f t="shared" si="5"/>
        <v>20381.84</v>
      </c>
    </row>
    <row r="131" spans="1:15" ht="24.95" customHeight="1" x14ac:dyDescent="0.25">
      <c r="A131" s="6">
        <v>123</v>
      </c>
      <c r="B131" s="6" t="s">
        <v>217</v>
      </c>
      <c r="C131" s="6" t="s">
        <v>216</v>
      </c>
      <c r="D131" t="s">
        <v>196</v>
      </c>
      <c r="E131" s="6" t="s">
        <v>54</v>
      </c>
      <c r="F131" s="6" t="s">
        <v>29</v>
      </c>
      <c r="G131" s="7">
        <v>57500</v>
      </c>
      <c r="H131" s="7">
        <v>0</v>
      </c>
      <c r="I131" s="7">
        <v>57500</v>
      </c>
      <c r="J131" s="7">
        <v>1650.25</v>
      </c>
      <c r="K131" s="7">
        <v>2673.13</v>
      </c>
      <c r="L131" s="7">
        <f t="shared" si="4"/>
        <v>1748</v>
      </c>
      <c r="M131" s="7">
        <v>2640.46</v>
      </c>
      <c r="N131" s="7">
        <f t="shared" si="6"/>
        <v>8711.84</v>
      </c>
      <c r="O131" s="7">
        <f t="shared" si="5"/>
        <v>48788.160000000003</v>
      </c>
    </row>
    <row r="132" spans="1:15" ht="24.95" customHeight="1" x14ac:dyDescent="0.25">
      <c r="A132" s="6">
        <v>124</v>
      </c>
      <c r="B132" s="6" t="s">
        <v>218</v>
      </c>
      <c r="C132" s="6" t="s">
        <v>216</v>
      </c>
      <c r="D132" t="s">
        <v>196</v>
      </c>
      <c r="E132" s="6" t="s">
        <v>54</v>
      </c>
      <c r="F132" s="6" t="s">
        <v>29</v>
      </c>
      <c r="G132" s="7">
        <v>57500</v>
      </c>
      <c r="H132" s="7">
        <v>0</v>
      </c>
      <c r="I132" s="7">
        <v>57500</v>
      </c>
      <c r="J132" s="7">
        <v>1650.25</v>
      </c>
      <c r="K132" s="7">
        <v>3016.23</v>
      </c>
      <c r="L132" s="7">
        <f t="shared" si="4"/>
        <v>1748</v>
      </c>
      <c r="M132" s="7">
        <v>425</v>
      </c>
      <c r="N132" s="7">
        <f t="shared" si="6"/>
        <v>6839.48</v>
      </c>
      <c r="O132" s="7">
        <f t="shared" si="5"/>
        <v>50660.520000000004</v>
      </c>
    </row>
    <row r="133" spans="1:15" ht="24.95" customHeight="1" x14ac:dyDescent="0.25">
      <c r="A133" s="6">
        <v>125</v>
      </c>
      <c r="B133" s="6" t="s">
        <v>219</v>
      </c>
      <c r="C133" s="6" t="s">
        <v>216</v>
      </c>
      <c r="D133" t="s">
        <v>196</v>
      </c>
      <c r="E133" s="6" t="s">
        <v>28</v>
      </c>
      <c r="F133" s="6" t="s">
        <v>37</v>
      </c>
      <c r="G133" s="7">
        <v>57500</v>
      </c>
      <c r="H133" s="7">
        <v>0</v>
      </c>
      <c r="I133" s="7">
        <v>57500</v>
      </c>
      <c r="J133" s="7">
        <v>1650.25</v>
      </c>
      <c r="K133" s="7">
        <v>3016.23</v>
      </c>
      <c r="L133" s="7">
        <f t="shared" si="4"/>
        <v>1748</v>
      </c>
      <c r="M133" s="7">
        <v>925</v>
      </c>
      <c r="N133" s="7">
        <f t="shared" si="6"/>
        <v>7339.48</v>
      </c>
      <c r="O133" s="7">
        <f t="shared" si="5"/>
        <v>50160.520000000004</v>
      </c>
    </row>
    <row r="134" spans="1:15" ht="24.95" customHeight="1" x14ac:dyDescent="0.25">
      <c r="A134" s="6">
        <v>126</v>
      </c>
      <c r="B134" s="6" t="s">
        <v>220</v>
      </c>
      <c r="C134" s="6" t="s">
        <v>216</v>
      </c>
      <c r="D134" t="s">
        <v>196</v>
      </c>
      <c r="E134" s="6" t="s">
        <v>54</v>
      </c>
      <c r="F134" s="6" t="s">
        <v>37</v>
      </c>
      <c r="G134" s="7">
        <v>57500</v>
      </c>
      <c r="H134" s="7">
        <v>0</v>
      </c>
      <c r="I134" s="7">
        <v>57500</v>
      </c>
      <c r="J134" s="7">
        <v>1650.25</v>
      </c>
      <c r="K134" s="7">
        <v>3016.23</v>
      </c>
      <c r="L134" s="7">
        <f t="shared" si="4"/>
        <v>1748</v>
      </c>
      <c r="M134" s="7">
        <v>525</v>
      </c>
      <c r="N134" s="7">
        <f t="shared" si="6"/>
        <v>6939.48</v>
      </c>
      <c r="O134" s="7">
        <f t="shared" si="5"/>
        <v>50560.520000000004</v>
      </c>
    </row>
    <row r="135" spans="1:15" ht="24.95" customHeight="1" x14ac:dyDescent="0.25">
      <c r="A135" s="6">
        <v>127</v>
      </c>
      <c r="B135" s="6" t="s">
        <v>221</v>
      </c>
      <c r="C135" s="6" t="s">
        <v>216</v>
      </c>
      <c r="D135" t="s">
        <v>196</v>
      </c>
      <c r="E135" s="6" t="s">
        <v>54</v>
      </c>
      <c r="F135" s="6" t="s">
        <v>37</v>
      </c>
      <c r="G135" s="7">
        <v>57500</v>
      </c>
      <c r="H135" s="7">
        <v>0</v>
      </c>
      <c r="I135" s="7">
        <v>57500</v>
      </c>
      <c r="J135" s="7">
        <v>1650.25</v>
      </c>
      <c r="K135" s="7">
        <v>2397.87</v>
      </c>
      <c r="L135" s="7">
        <f t="shared" si="4"/>
        <v>1748</v>
      </c>
      <c r="M135" s="7">
        <v>5780.92</v>
      </c>
      <c r="N135" s="7">
        <f t="shared" si="6"/>
        <v>11577.04</v>
      </c>
      <c r="O135" s="7">
        <f t="shared" si="5"/>
        <v>45922.96</v>
      </c>
    </row>
    <row r="136" spans="1:15" ht="24.95" customHeight="1" x14ac:dyDescent="0.25">
      <c r="A136" s="6">
        <v>128</v>
      </c>
      <c r="B136" s="6" t="s">
        <v>223</v>
      </c>
      <c r="C136" s="6" t="s">
        <v>216</v>
      </c>
      <c r="D136" t="s">
        <v>196</v>
      </c>
      <c r="E136" s="6" t="s">
        <v>28</v>
      </c>
      <c r="F136" s="6" t="s">
        <v>37</v>
      </c>
      <c r="G136" s="7">
        <v>57500</v>
      </c>
      <c r="H136" s="7">
        <v>0</v>
      </c>
      <c r="I136" s="7">
        <v>57500</v>
      </c>
      <c r="J136" s="7">
        <v>1650.25</v>
      </c>
      <c r="K136" s="7">
        <v>3016.23</v>
      </c>
      <c r="L136" s="7">
        <f t="shared" si="4"/>
        <v>1748</v>
      </c>
      <c r="M136" s="7">
        <v>20028.09</v>
      </c>
      <c r="N136" s="7">
        <f t="shared" si="6"/>
        <v>26442.57</v>
      </c>
      <c r="O136" s="7">
        <f t="shared" si="5"/>
        <v>31057.43</v>
      </c>
    </row>
    <row r="137" spans="1:15" ht="24.95" customHeight="1" x14ac:dyDescent="0.25">
      <c r="A137" s="6">
        <v>129</v>
      </c>
      <c r="B137" s="6" t="s">
        <v>224</v>
      </c>
      <c r="C137" s="6" t="s">
        <v>216</v>
      </c>
      <c r="D137" t="s">
        <v>196</v>
      </c>
      <c r="E137" s="6" t="s">
        <v>54</v>
      </c>
      <c r="F137" s="6" t="s">
        <v>37</v>
      </c>
      <c r="G137" s="7">
        <v>57500</v>
      </c>
      <c r="H137" s="7">
        <v>0</v>
      </c>
      <c r="I137" s="7">
        <v>57500</v>
      </c>
      <c r="J137" s="7">
        <v>1650.25</v>
      </c>
      <c r="K137" s="7">
        <v>3016.23</v>
      </c>
      <c r="L137" s="7">
        <f t="shared" si="4"/>
        <v>1748</v>
      </c>
      <c r="M137" s="7">
        <v>425</v>
      </c>
      <c r="N137" s="7">
        <f t="shared" si="6"/>
        <v>6839.48</v>
      </c>
      <c r="O137" s="7">
        <f t="shared" si="5"/>
        <v>50660.520000000004</v>
      </c>
    </row>
    <row r="138" spans="1:15" ht="24.95" customHeight="1" x14ac:dyDescent="0.25">
      <c r="A138" s="6">
        <v>130</v>
      </c>
      <c r="B138" s="6" t="s">
        <v>225</v>
      </c>
      <c r="C138" s="6" t="s">
        <v>216</v>
      </c>
      <c r="D138" t="s">
        <v>196</v>
      </c>
      <c r="E138" s="6" t="s">
        <v>28</v>
      </c>
      <c r="F138" s="6" t="s">
        <v>29</v>
      </c>
      <c r="G138" s="7">
        <v>57500</v>
      </c>
      <c r="H138" s="7">
        <v>0</v>
      </c>
      <c r="I138" s="7">
        <v>57500</v>
      </c>
      <c r="J138" s="7">
        <v>1650.25</v>
      </c>
      <c r="K138" s="7">
        <v>3016.23</v>
      </c>
      <c r="L138" s="7">
        <f t="shared" si="4"/>
        <v>1748</v>
      </c>
      <c r="M138" s="7">
        <v>26736.97</v>
      </c>
      <c r="N138" s="7">
        <f t="shared" si="6"/>
        <v>33151.449999999997</v>
      </c>
      <c r="O138" s="7">
        <f t="shared" si="5"/>
        <v>24348.550000000003</v>
      </c>
    </row>
    <row r="139" spans="1:15" ht="24.95" customHeight="1" x14ac:dyDescent="0.25">
      <c r="A139" s="6">
        <v>131</v>
      </c>
      <c r="B139" s="6" t="s">
        <v>226</v>
      </c>
      <c r="C139" s="6" t="s">
        <v>216</v>
      </c>
      <c r="D139" t="s">
        <v>196</v>
      </c>
      <c r="E139" s="6" t="s">
        <v>54</v>
      </c>
      <c r="F139" s="6" t="s">
        <v>29</v>
      </c>
      <c r="G139" s="7">
        <v>57500</v>
      </c>
      <c r="H139" s="7">
        <v>0</v>
      </c>
      <c r="I139" s="7">
        <v>57500</v>
      </c>
      <c r="J139" s="7">
        <v>1650.25</v>
      </c>
      <c r="K139" s="7">
        <v>3016.23</v>
      </c>
      <c r="L139" s="7">
        <f t="shared" si="4"/>
        <v>1748</v>
      </c>
      <c r="M139" s="7">
        <v>425</v>
      </c>
      <c r="N139" s="7">
        <f t="shared" si="6"/>
        <v>6839.48</v>
      </c>
      <c r="O139" s="7">
        <f t="shared" si="5"/>
        <v>50660.520000000004</v>
      </c>
    </row>
    <row r="140" spans="1:15" ht="24.95" customHeight="1" x14ac:dyDescent="0.25">
      <c r="A140" s="6">
        <v>132</v>
      </c>
      <c r="B140" s="6" t="s">
        <v>227</v>
      </c>
      <c r="C140" s="6" t="s">
        <v>216</v>
      </c>
      <c r="D140" t="s">
        <v>196</v>
      </c>
      <c r="E140" s="6" t="s">
        <v>28</v>
      </c>
      <c r="F140" s="6" t="s">
        <v>37</v>
      </c>
      <c r="G140" s="7">
        <v>57500</v>
      </c>
      <c r="H140" s="7">
        <v>0</v>
      </c>
      <c r="I140" s="7">
        <v>57500</v>
      </c>
      <c r="J140" s="7">
        <v>1650.25</v>
      </c>
      <c r="K140" s="7">
        <v>3016.23</v>
      </c>
      <c r="L140" s="7">
        <f t="shared" si="4"/>
        <v>1748</v>
      </c>
      <c r="M140" s="7">
        <v>425</v>
      </c>
      <c r="N140" s="7">
        <f t="shared" si="6"/>
        <v>6839.48</v>
      </c>
      <c r="O140" s="7">
        <f t="shared" si="5"/>
        <v>50660.520000000004</v>
      </c>
    </row>
    <row r="141" spans="1:15" ht="24.95" customHeight="1" x14ac:dyDescent="0.25">
      <c r="A141" s="6">
        <v>133</v>
      </c>
      <c r="B141" s="6" t="s">
        <v>228</v>
      </c>
      <c r="C141" s="6" t="s">
        <v>216</v>
      </c>
      <c r="D141" t="s">
        <v>196</v>
      </c>
      <c r="E141" s="6" t="s">
        <v>54</v>
      </c>
      <c r="F141" s="6" t="s">
        <v>29</v>
      </c>
      <c r="G141" s="7">
        <v>57500</v>
      </c>
      <c r="H141" s="7">
        <v>0</v>
      </c>
      <c r="I141" s="7">
        <v>57500</v>
      </c>
      <c r="J141" s="7">
        <v>1650.25</v>
      </c>
      <c r="K141" s="7">
        <v>3016.23</v>
      </c>
      <c r="L141" s="7">
        <f t="shared" si="4"/>
        <v>1748</v>
      </c>
      <c r="M141" s="7">
        <v>425</v>
      </c>
      <c r="N141" s="7">
        <f t="shared" si="6"/>
        <v>6839.48</v>
      </c>
      <c r="O141" s="7">
        <f t="shared" si="5"/>
        <v>50660.520000000004</v>
      </c>
    </row>
    <row r="142" spans="1:15" ht="24.95" customHeight="1" x14ac:dyDescent="0.25">
      <c r="A142" s="6">
        <v>134</v>
      </c>
      <c r="B142" s="6" t="s">
        <v>229</v>
      </c>
      <c r="C142" s="6" t="s">
        <v>216</v>
      </c>
      <c r="D142" t="s">
        <v>196</v>
      </c>
      <c r="E142" s="6" t="s">
        <v>54</v>
      </c>
      <c r="F142" s="6" t="s">
        <v>29</v>
      </c>
      <c r="G142" s="7">
        <v>57500</v>
      </c>
      <c r="H142" s="7">
        <v>0</v>
      </c>
      <c r="I142" s="7">
        <v>57500</v>
      </c>
      <c r="J142" s="7">
        <v>1650.25</v>
      </c>
      <c r="K142" s="7">
        <v>3016.23</v>
      </c>
      <c r="L142" s="7">
        <f t="shared" ref="L142:L205" si="7">+I142*3.04%</f>
        <v>1748</v>
      </c>
      <c r="M142" s="7">
        <v>3650</v>
      </c>
      <c r="N142" s="7">
        <f t="shared" si="6"/>
        <v>10064.48</v>
      </c>
      <c r="O142" s="7">
        <f t="shared" si="5"/>
        <v>47435.520000000004</v>
      </c>
    </row>
    <row r="143" spans="1:15" ht="24.95" customHeight="1" x14ac:dyDescent="0.25">
      <c r="A143" s="6">
        <v>135</v>
      </c>
      <c r="B143" s="6" t="s">
        <v>230</v>
      </c>
      <c r="C143" s="6" t="s">
        <v>216</v>
      </c>
      <c r="D143" t="s">
        <v>196</v>
      </c>
      <c r="E143" s="6" t="s">
        <v>54</v>
      </c>
      <c r="F143" s="6" t="s">
        <v>37</v>
      </c>
      <c r="G143" s="7">
        <v>57500</v>
      </c>
      <c r="H143" s="7">
        <v>0</v>
      </c>
      <c r="I143" s="7">
        <v>57500</v>
      </c>
      <c r="J143" s="7">
        <v>1650.25</v>
      </c>
      <c r="K143" s="7">
        <v>3016.23</v>
      </c>
      <c r="L143" s="7">
        <f t="shared" si="7"/>
        <v>1748</v>
      </c>
      <c r="M143" s="7">
        <v>25896.52</v>
      </c>
      <c r="N143" s="7">
        <f t="shared" si="6"/>
        <v>32311</v>
      </c>
      <c r="O143" s="7">
        <f t="shared" si="5"/>
        <v>25189</v>
      </c>
    </row>
    <row r="144" spans="1:15" ht="24.95" customHeight="1" x14ac:dyDescent="0.25">
      <c r="A144" s="6">
        <v>136</v>
      </c>
      <c r="B144" s="6" t="s">
        <v>231</v>
      </c>
      <c r="C144" s="6" t="s">
        <v>216</v>
      </c>
      <c r="D144" t="s">
        <v>196</v>
      </c>
      <c r="E144" s="6" t="s">
        <v>28</v>
      </c>
      <c r="F144" s="6" t="s">
        <v>37</v>
      </c>
      <c r="G144" s="7">
        <v>57500</v>
      </c>
      <c r="H144" s="7">
        <v>0</v>
      </c>
      <c r="I144" s="7">
        <v>57500</v>
      </c>
      <c r="J144" s="7">
        <v>1650.25</v>
      </c>
      <c r="K144" s="7">
        <v>2397.87</v>
      </c>
      <c r="L144" s="7">
        <f t="shared" si="7"/>
        <v>1748</v>
      </c>
      <c r="M144" s="7">
        <v>11031.81</v>
      </c>
      <c r="N144" s="7">
        <f t="shared" si="6"/>
        <v>16827.93</v>
      </c>
      <c r="O144" s="7">
        <f t="shared" si="5"/>
        <v>40672.07</v>
      </c>
    </row>
    <row r="145" spans="1:15" ht="24.95" customHeight="1" x14ac:dyDescent="0.25">
      <c r="A145" s="6">
        <v>137</v>
      </c>
      <c r="B145" s="6" t="s">
        <v>232</v>
      </c>
      <c r="C145" s="6" t="s">
        <v>216</v>
      </c>
      <c r="D145" t="s">
        <v>196</v>
      </c>
      <c r="E145" s="6" t="s">
        <v>54</v>
      </c>
      <c r="F145" s="6" t="s">
        <v>37</v>
      </c>
      <c r="G145" s="7">
        <v>57500</v>
      </c>
      <c r="H145" s="7">
        <v>0</v>
      </c>
      <c r="I145" s="7">
        <v>57500</v>
      </c>
      <c r="J145" s="7">
        <v>1650.25</v>
      </c>
      <c r="K145" s="7">
        <v>3016.23</v>
      </c>
      <c r="L145" s="7">
        <f t="shared" si="7"/>
        <v>1748</v>
      </c>
      <c r="M145" s="7">
        <v>525</v>
      </c>
      <c r="N145" s="7">
        <f t="shared" si="6"/>
        <v>6939.48</v>
      </c>
      <c r="O145" s="7">
        <f t="shared" ref="O145:O208" si="8">+G145-N145</f>
        <v>50560.520000000004</v>
      </c>
    </row>
    <row r="146" spans="1:15" ht="24.95" customHeight="1" x14ac:dyDescent="0.25">
      <c r="A146" s="6">
        <v>138</v>
      </c>
      <c r="B146" s="6" t="s">
        <v>233</v>
      </c>
      <c r="C146" s="6" t="s">
        <v>216</v>
      </c>
      <c r="D146" t="s">
        <v>196</v>
      </c>
      <c r="E146" s="6" t="s">
        <v>54</v>
      </c>
      <c r="F146" s="6" t="s">
        <v>29</v>
      </c>
      <c r="G146" s="7">
        <v>57500</v>
      </c>
      <c r="H146" s="7">
        <v>0</v>
      </c>
      <c r="I146" s="7">
        <v>57500</v>
      </c>
      <c r="J146" s="7">
        <v>1650.25</v>
      </c>
      <c r="K146" s="7">
        <v>2673.13</v>
      </c>
      <c r="L146" s="7">
        <f t="shared" si="7"/>
        <v>1748</v>
      </c>
      <c r="M146" s="7">
        <v>3900.46</v>
      </c>
      <c r="N146" s="7">
        <f t="shared" ref="N146:N209" si="9">+J146+K146+L146+M146</f>
        <v>9971.84</v>
      </c>
      <c r="O146" s="7">
        <f t="shared" si="8"/>
        <v>47528.160000000003</v>
      </c>
    </row>
    <row r="147" spans="1:15" ht="24.95" customHeight="1" x14ac:dyDescent="0.25">
      <c r="A147" s="6">
        <v>139</v>
      </c>
      <c r="B147" s="6" t="s">
        <v>234</v>
      </c>
      <c r="C147" s="6" t="s">
        <v>216</v>
      </c>
      <c r="D147" t="s">
        <v>196</v>
      </c>
      <c r="E147" s="6" t="s">
        <v>54</v>
      </c>
      <c r="F147" s="6" t="s">
        <v>29</v>
      </c>
      <c r="G147" s="7">
        <v>57500</v>
      </c>
      <c r="H147" s="7">
        <v>0</v>
      </c>
      <c r="I147" s="7">
        <v>57500</v>
      </c>
      <c r="J147" s="7">
        <v>1650.25</v>
      </c>
      <c r="K147" s="7">
        <v>3016.23</v>
      </c>
      <c r="L147" s="7">
        <f t="shared" si="7"/>
        <v>1748</v>
      </c>
      <c r="M147" s="7">
        <v>525</v>
      </c>
      <c r="N147" s="7">
        <f t="shared" si="9"/>
        <v>6939.48</v>
      </c>
      <c r="O147" s="7">
        <f t="shared" si="8"/>
        <v>50560.520000000004</v>
      </c>
    </row>
    <row r="148" spans="1:15" ht="24.95" customHeight="1" x14ac:dyDescent="0.25">
      <c r="A148" s="6">
        <v>140</v>
      </c>
      <c r="B148" s="6" t="s">
        <v>235</v>
      </c>
      <c r="C148" s="6" t="s">
        <v>216</v>
      </c>
      <c r="D148" t="s">
        <v>196</v>
      </c>
      <c r="E148" s="6" t="s">
        <v>54</v>
      </c>
      <c r="F148" s="6" t="s">
        <v>29</v>
      </c>
      <c r="G148" s="7">
        <v>57500</v>
      </c>
      <c r="H148" s="7">
        <v>0</v>
      </c>
      <c r="I148" s="7">
        <v>57500</v>
      </c>
      <c r="J148" s="7">
        <v>1650.25</v>
      </c>
      <c r="K148" s="7">
        <v>2673.13</v>
      </c>
      <c r="L148" s="7">
        <f t="shared" si="7"/>
        <v>1748</v>
      </c>
      <c r="M148" s="7">
        <v>2240.46</v>
      </c>
      <c r="N148" s="7">
        <f t="shared" si="9"/>
        <v>8311.84</v>
      </c>
      <c r="O148" s="7">
        <f t="shared" si="8"/>
        <v>49188.160000000003</v>
      </c>
    </row>
    <row r="149" spans="1:15" ht="24.95" customHeight="1" x14ac:dyDescent="0.25">
      <c r="A149" s="6">
        <v>141</v>
      </c>
      <c r="B149" s="6" t="s">
        <v>236</v>
      </c>
      <c r="C149" s="6" t="s">
        <v>216</v>
      </c>
      <c r="D149" s="6" t="s">
        <v>114</v>
      </c>
      <c r="E149" s="6" t="s">
        <v>36</v>
      </c>
      <c r="F149" s="6" t="s">
        <v>37</v>
      </c>
      <c r="G149" s="7">
        <v>11000</v>
      </c>
      <c r="H149" s="7">
        <v>0</v>
      </c>
      <c r="I149" s="7">
        <v>11000</v>
      </c>
      <c r="J149" s="7">
        <v>315.7</v>
      </c>
      <c r="K149" s="7">
        <v>0</v>
      </c>
      <c r="L149" s="7">
        <f t="shared" si="7"/>
        <v>334.4</v>
      </c>
      <c r="M149" s="7">
        <v>25</v>
      </c>
      <c r="N149" s="7">
        <f t="shared" si="9"/>
        <v>675.09999999999991</v>
      </c>
      <c r="O149" s="7">
        <f t="shared" si="8"/>
        <v>10324.9</v>
      </c>
    </row>
    <row r="150" spans="1:15" ht="24.95" customHeight="1" x14ac:dyDescent="0.25">
      <c r="A150" s="6">
        <v>142</v>
      </c>
      <c r="B150" s="6" t="s">
        <v>237</v>
      </c>
      <c r="C150" s="6" t="s">
        <v>216</v>
      </c>
      <c r="D150" s="6" t="s">
        <v>196</v>
      </c>
      <c r="E150" s="6" t="s">
        <v>54</v>
      </c>
      <c r="F150" s="6" t="s">
        <v>37</v>
      </c>
      <c r="G150" s="7">
        <v>57500</v>
      </c>
      <c r="H150" s="7">
        <v>0</v>
      </c>
      <c r="I150" s="7">
        <v>57500</v>
      </c>
      <c r="J150" s="7">
        <v>1650.25</v>
      </c>
      <c r="K150" s="7">
        <v>3016.23</v>
      </c>
      <c r="L150" s="7">
        <f t="shared" si="7"/>
        <v>1748</v>
      </c>
      <c r="M150" s="7">
        <v>425</v>
      </c>
      <c r="N150" s="7">
        <f t="shared" si="9"/>
        <v>6839.48</v>
      </c>
      <c r="O150" s="7">
        <f t="shared" si="8"/>
        <v>50660.520000000004</v>
      </c>
    </row>
    <row r="151" spans="1:15" ht="24.95" customHeight="1" x14ac:dyDescent="0.25">
      <c r="A151" s="6">
        <v>143</v>
      </c>
      <c r="B151" s="6" t="s">
        <v>238</v>
      </c>
      <c r="C151" s="6" t="s">
        <v>216</v>
      </c>
      <c r="D151" s="6" t="s">
        <v>196</v>
      </c>
      <c r="E151" s="6" t="s">
        <v>54</v>
      </c>
      <c r="F151" s="6" t="s">
        <v>37</v>
      </c>
      <c r="G151" s="7">
        <v>57500</v>
      </c>
      <c r="H151" s="7">
        <v>0</v>
      </c>
      <c r="I151" s="7">
        <v>57500</v>
      </c>
      <c r="J151" s="7">
        <v>1650.25</v>
      </c>
      <c r="K151" s="7">
        <v>3016.23</v>
      </c>
      <c r="L151" s="7">
        <f t="shared" si="7"/>
        <v>1748</v>
      </c>
      <c r="M151" s="7">
        <v>425</v>
      </c>
      <c r="N151" s="7">
        <f t="shared" si="9"/>
        <v>6839.48</v>
      </c>
      <c r="O151" s="7">
        <f t="shared" si="8"/>
        <v>50660.520000000004</v>
      </c>
    </row>
    <row r="152" spans="1:15" ht="24.95" customHeight="1" x14ac:dyDescent="0.25">
      <c r="A152" s="6">
        <v>144</v>
      </c>
      <c r="B152" s="6" t="s">
        <v>239</v>
      </c>
      <c r="C152" s="6" t="s">
        <v>216</v>
      </c>
      <c r="D152" s="6" t="s">
        <v>196</v>
      </c>
      <c r="E152" s="6" t="s">
        <v>28</v>
      </c>
      <c r="F152" s="6" t="s">
        <v>37</v>
      </c>
      <c r="G152" s="7">
        <v>57500</v>
      </c>
      <c r="H152" s="7">
        <v>0</v>
      </c>
      <c r="I152" s="7">
        <v>57500</v>
      </c>
      <c r="J152" s="7">
        <v>1650.25</v>
      </c>
      <c r="K152" s="7">
        <v>3016.23</v>
      </c>
      <c r="L152" s="7">
        <f t="shared" si="7"/>
        <v>1748</v>
      </c>
      <c r="M152" s="7">
        <v>3625</v>
      </c>
      <c r="N152" s="7">
        <f t="shared" si="9"/>
        <v>10039.48</v>
      </c>
      <c r="O152" s="7">
        <f t="shared" si="8"/>
        <v>47460.520000000004</v>
      </c>
    </row>
    <row r="153" spans="1:15" ht="24.95" customHeight="1" x14ac:dyDescent="0.25">
      <c r="A153" s="6">
        <v>145</v>
      </c>
      <c r="B153" s="6" t="s">
        <v>240</v>
      </c>
      <c r="C153" s="6" t="s">
        <v>216</v>
      </c>
      <c r="D153" s="6" t="s">
        <v>196</v>
      </c>
      <c r="E153" s="6" t="s">
        <v>54</v>
      </c>
      <c r="F153" s="6" t="s">
        <v>37</v>
      </c>
      <c r="G153" s="7">
        <v>57500</v>
      </c>
      <c r="H153" s="7">
        <v>0</v>
      </c>
      <c r="I153" s="7">
        <v>57500</v>
      </c>
      <c r="J153" s="7">
        <v>1650.25</v>
      </c>
      <c r="K153" s="7">
        <v>2673.13</v>
      </c>
      <c r="L153" s="7">
        <f t="shared" si="7"/>
        <v>1748</v>
      </c>
      <c r="M153" s="7">
        <v>4315.46</v>
      </c>
      <c r="N153" s="7">
        <f t="shared" si="9"/>
        <v>10386.84</v>
      </c>
      <c r="O153" s="7">
        <f t="shared" si="8"/>
        <v>47113.16</v>
      </c>
    </row>
    <row r="154" spans="1:15" ht="24.95" customHeight="1" x14ac:dyDescent="0.25">
      <c r="A154" s="6">
        <v>146</v>
      </c>
      <c r="B154" s="6" t="s">
        <v>241</v>
      </c>
      <c r="C154" s="6" t="s">
        <v>216</v>
      </c>
      <c r="D154" s="6" t="s">
        <v>196</v>
      </c>
      <c r="E154" s="6" t="s">
        <v>54</v>
      </c>
      <c r="F154" s="6" t="s">
        <v>29</v>
      </c>
      <c r="G154" s="7">
        <v>57500</v>
      </c>
      <c r="H154" s="7">
        <v>0</v>
      </c>
      <c r="I154" s="7">
        <v>57500</v>
      </c>
      <c r="J154" s="7">
        <v>1650.25</v>
      </c>
      <c r="K154" s="7">
        <v>2673.13</v>
      </c>
      <c r="L154" s="7">
        <f t="shared" si="7"/>
        <v>1748</v>
      </c>
      <c r="M154" s="7">
        <v>14606.38</v>
      </c>
      <c r="N154" s="7">
        <f t="shared" si="9"/>
        <v>20677.759999999998</v>
      </c>
      <c r="O154" s="7">
        <f t="shared" si="8"/>
        <v>36822.240000000005</v>
      </c>
    </row>
    <row r="155" spans="1:15" ht="24.95" customHeight="1" x14ac:dyDescent="0.25">
      <c r="A155" s="6">
        <v>147</v>
      </c>
      <c r="B155" s="6" t="s">
        <v>242</v>
      </c>
      <c r="C155" s="6" t="s">
        <v>216</v>
      </c>
      <c r="D155" s="6" t="s">
        <v>196</v>
      </c>
      <c r="E155" s="6" t="s">
        <v>28</v>
      </c>
      <c r="F155" s="6" t="s">
        <v>37</v>
      </c>
      <c r="G155" s="7">
        <v>57500</v>
      </c>
      <c r="H155" s="7">
        <v>0</v>
      </c>
      <c r="I155" s="7">
        <v>57500</v>
      </c>
      <c r="J155" s="7">
        <v>1650.25</v>
      </c>
      <c r="K155" s="7">
        <v>2673.13</v>
      </c>
      <c r="L155" s="7">
        <f t="shared" si="7"/>
        <v>1748</v>
      </c>
      <c r="M155" s="7">
        <v>13819.04</v>
      </c>
      <c r="N155" s="7">
        <f t="shared" si="9"/>
        <v>19890.420000000002</v>
      </c>
      <c r="O155" s="7">
        <f t="shared" si="8"/>
        <v>37609.58</v>
      </c>
    </row>
    <row r="156" spans="1:15" ht="24.95" customHeight="1" x14ac:dyDescent="0.25">
      <c r="A156" s="6">
        <v>148</v>
      </c>
      <c r="B156" s="6" t="s">
        <v>243</v>
      </c>
      <c r="C156" s="6" t="s">
        <v>216</v>
      </c>
      <c r="D156" s="6" t="s">
        <v>196</v>
      </c>
      <c r="E156" s="6" t="s">
        <v>54</v>
      </c>
      <c r="F156" s="6" t="s">
        <v>37</v>
      </c>
      <c r="G156" s="7">
        <v>57500</v>
      </c>
      <c r="H156" s="7">
        <v>0</v>
      </c>
      <c r="I156" s="7">
        <v>57500</v>
      </c>
      <c r="J156" s="7">
        <v>1650.25</v>
      </c>
      <c r="K156" s="7">
        <v>2397.87</v>
      </c>
      <c r="L156" s="7">
        <f t="shared" si="7"/>
        <v>1748</v>
      </c>
      <c r="M156" s="7">
        <v>12433.28</v>
      </c>
      <c r="N156" s="7">
        <f t="shared" si="9"/>
        <v>18229.400000000001</v>
      </c>
      <c r="O156" s="7">
        <f t="shared" si="8"/>
        <v>39270.6</v>
      </c>
    </row>
    <row r="157" spans="1:15" ht="24.95" customHeight="1" x14ac:dyDescent="0.25">
      <c r="A157" s="6">
        <v>149</v>
      </c>
      <c r="B157" s="6" t="s">
        <v>244</v>
      </c>
      <c r="C157" s="6" t="s">
        <v>216</v>
      </c>
      <c r="D157" s="6" t="s">
        <v>196</v>
      </c>
      <c r="E157" s="6" t="s">
        <v>54</v>
      </c>
      <c r="F157" s="6" t="s">
        <v>37</v>
      </c>
      <c r="G157" s="7">
        <v>57500</v>
      </c>
      <c r="H157" s="7">
        <v>0</v>
      </c>
      <c r="I157" s="7">
        <v>57500</v>
      </c>
      <c r="J157" s="7">
        <v>1650.25</v>
      </c>
      <c r="K157" s="7">
        <v>3016.23</v>
      </c>
      <c r="L157" s="7">
        <f t="shared" si="7"/>
        <v>1748</v>
      </c>
      <c r="M157" s="7">
        <v>2350</v>
      </c>
      <c r="N157" s="7">
        <f t="shared" si="9"/>
        <v>8764.48</v>
      </c>
      <c r="O157" s="7">
        <f t="shared" si="8"/>
        <v>48735.520000000004</v>
      </c>
    </row>
    <row r="158" spans="1:15" ht="24.95" customHeight="1" x14ac:dyDescent="0.25">
      <c r="A158" s="6">
        <v>150</v>
      </c>
      <c r="B158" s="6" t="s">
        <v>245</v>
      </c>
      <c r="C158" s="6" t="s">
        <v>246</v>
      </c>
      <c r="D158" s="6" t="s">
        <v>121</v>
      </c>
      <c r="E158" s="6" t="s">
        <v>36</v>
      </c>
      <c r="F158" s="6" t="s">
        <v>29</v>
      </c>
      <c r="G158" s="7">
        <v>15000</v>
      </c>
      <c r="H158" s="7">
        <v>0</v>
      </c>
      <c r="I158" s="7">
        <v>15000</v>
      </c>
      <c r="J158" s="7">
        <v>430.5</v>
      </c>
      <c r="K158" s="7">
        <v>0</v>
      </c>
      <c r="L158" s="7">
        <f t="shared" si="7"/>
        <v>456</v>
      </c>
      <c r="M158" s="7">
        <v>25</v>
      </c>
      <c r="N158" s="7">
        <f t="shared" si="9"/>
        <v>911.5</v>
      </c>
      <c r="O158" s="7">
        <f t="shared" si="8"/>
        <v>14088.5</v>
      </c>
    </row>
    <row r="159" spans="1:15" ht="24.95" customHeight="1" x14ac:dyDescent="0.25">
      <c r="A159" s="6">
        <v>151</v>
      </c>
      <c r="B159" s="6" t="s">
        <v>247</v>
      </c>
      <c r="C159" s="6" t="s">
        <v>246</v>
      </c>
      <c r="D159" s="6" t="s">
        <v>121</v>
      </c>
      <c r="E159" s="6" t="s">
        <v>36</v>
      </c>
      <c r="F159" s="6" t="s">
        <v>29</v>
      </c>
      <c r="G159" s="7">
        <v>11000</v>
      </c>
      <c r="H159" s="7">
        <v>0</v>
      </c>
      <c r="I159" s="7">
        <v>11000</v>
      </c>
      <c r="J159" s="7">
        <v>315.7</v>
      </c>
      <c r="K159" s="7">
        <v>0</v>
      </c>
      <c r="L159" s="7">
        <f t="shared" si="7"/>
        <v>334.4</v>
      </c>
      <c r="M159" s="7">
        <v>25</v>
      </c>
      <c r="N159" s="7">
        <f t="shared" si="9"/>
        <v>675.09999999999991</v>
      </c>
      <c r="O159" s="7">
        <f t="shared" si="8"/>
        <v>10324.9</v>
      </c>
    </row>
    <row r="160" spans="1:15" ht="24.95" customHeight="1" x14ac:dyDescent="0.25">
      <c r="A160" s="6">
        <v>152</v>
      </c>
      <c r="B160" s="6" t="s">
        <v>248</v>
      </c>
      <c r="C160" s="6" t="s">
        <v>246</v>
      </c>
      <c r="D160" s="6" t="s">
        <v>121</v>
      </c>
      <c r="E160" s="6" t="s">
        <v>36</v>
      </c>
      <c r="F160" s="6" t="s">
        <v>29</v>
      </c>
      <c r="G160" s="7">
        <v>15000</v>
      </c>
      <c r="H160" s="7">
        <v>0</v>
      </c>
      <c r="I160" s="7">
        <v>15000</v>
      </c>
      <c r="J160" s="7">
        <v>430.5</v>
      </c>
      <c r="K160" s="7">
        <v>0</v>
      </c>
      <c r="L160" s="7">
        <f t="shared" si="7"/>
        <v>456</v>
      </c>
      <c r="M160" s="7">
        <v>25</v>
      </c>
      <c r="N160" s="7">
        <f t="shared" si="9"/>
        <v>911.5</v>
      </c>
      <c r="O160" s="7">
        <f t="shared" si="8"/>
        <v>14088.5</v>
      </c>
    </row>
    <row r="161" spans="1:15" ht="24.95" customHeight="1" x14ac:dyDescent="0.25">
      <c r="A161" s="6">
        <v>153</v>
      </c>
      <c r="B161" s="6" t="s">
        <v>249</v>
      </c>
      <c r="C161" s="6" t="s">
        <v>246</v>
      </c>
      <c r="D161" s="6" t="s">
        <v>173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9"/>
        <v>675.09999999999991</v>
      </c>
      <c r="O161" s="7">
        <f t="shared" si="8"/>
        <v>10324.9</v>
      </c>
    </row>
    <row r="162" spans="1:15" ht="24.95" customHeight="1" x14ac:dyDescent="0.25">
      <c r="A162" s="6">
        <v>154</v>
      </c>
      <c r="B162" s="6" t="s">
        <v>250</v>
      </c>
      <c r="C162" s="6" t="s">
        <v>246</v>
      </c>
      <c r="D162" s="6" t="s">
        <v>251</v>
      </c>
      <c r="E162" s="6" t="s">
        <v>36</v>
      </c>
      <c r="F162" s="6" t="s">
        <v>29</v>
      </c>
      <c r="G162" s="7">
        <v>10000</v>
      </c>
      <c r="H162" s="7">
        <v>0</v>
      </c>
      <c r="I162" s="7">
        <v>10000</v>
      </c>
      <c r="J162" s="7">
        <v>287</v>
      </c>
      <c r="K162" s="7">
        <v>0</v>
      </c>
      <c r="L162" s="7">
        <f t="shared" si="7"/>
        <v>304</v>
      </c>
      <c r="M162" s="7">
        <v>25</v>
      </c>
      <c r="N162" s="7">
        <f t="shared" si="9"/>
        <v>616</v>
      </c>
      <c r="O162" s="7">
        <f t="shared" si="8"/>
        <v>9384</v>
      </c>
    </row>
    <row r="163" spans="1:15" ht="24.95" customHeight="1" x14ac:dyDescent="0.25">
      <c r="A163" s="6">
        <v>155</v>
      </c>
      <c r="B163" s="6" t="s">
        <v>252</v>
      </c>
      <c r="C163" s="6" t="s">
        <v>246</v>
      </c>
      <c r="D163" s="6" t="s">
        <v>251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7"/>
        <v>304</v>
      </c>
      <c r="M163" s="7">
        <v>25</v>
      </c>
      <c r="N163" s="7">
        <f t="shared" si="9"/>
        <v>616</v>
      </c>
      <c r="O163" s="7">
        <f t="shared" si="8"/>
        <v>9384</v>
      </c>
    </row>
    <row r="164" spans="1:15" ht="24.95" customHeight="1" x14ac:dyDescent="0.25">
      <c r="A164" s="6">
        <v>156</v>
      </c>
      <c r="B164" s="6" t="s">
        <v>253</v>
      </c>
      <c r="C164" s="6" t="s">
        <v>246</v>
      </c>
      <c r="D164" s="6" t="s">
        <v>254</v>
      </c>
      <c r="E164" s="6" t="s">
        <v>36</v>
      </c>
      <c r="F164" s="6" t="s">
        <v>29</v>
      </c>
      <c r="G164" s="7">
        <v>11000</v>
      </c>
      <c r="H164" s="7">
        <v>0</v>
      </c>
      <c r="I164" s="7">
        <v>11000</v>
      </c>
      <c r="J164" s="7">
        <v>315.7</v>
      </c>
      <c r="K164" s="7">
        <v>0</v>
      </c>
      <c r="L164" s="7">
        <f t="shared" si="7"/>
        <v>334.4</v>
      </c>
      <c r="M164" s="7">
        <v>25</v>
      </c>
      <c r="N164" s="7">
        <f t="shared" si="9"/>
        <v>675.09999999999991</v>
      </c>
      <c r="O164" s="7">
        <f t="shared" si="8"/>
        <v>10324.9</v>
      </c>
    </row>
    <row r="165" spans="1:15" ht="24.95" customHeight="1" x14ac:dyDescent="0.25">
      <c r="A165" s="6">
        <v>157</v>
      </c>
      <c r="B165" s="6" t="s">
        <v>255</v>
      </c>
      <c r="C165" s="6" t="s">
        <v>246</v>
      </c>
      <c r="D165" s="6" t="s">
        <v>114</v>
      </c>
      <c r="E165" s="6" t="s">
        <v>36</v>
      </c>
      <c r="F165" s="6" t="s">
        <v>37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9"/>
        <v>616</v>
      </c>
      <c r="O165" s="7">
        <f t="shared" si="8"/>
        <v>9384</v>
      </c>
    </row>
    <row r="166" spans="1:15" ht="24.95" customHeight="1" x14ac:dyDescent="0.25">
      <c r="A166" s="6">
        <v>158</v>
      </c>
      <c r="B166" s="6" t="s">
        <v>256</v>
      </c>
      <c r="C166" s="6" t="s">
        <v>257</v>
      </c>
      <c r="D166" s="6" t="s">
        <v>65</v>
      </c>
      <c r="E166" s="6" t="s">
        <v>28</v>
      </c>
      <c r="F166" s="6" t="s">
        <v>37</v>
      </c>
      <c r="G166" s="7">
        <v>35000</v>
      </c>
      <c r="H166" s="7">
        <v>0</v>
      </c>
      <c r="I166" s="7">
        <v>35000</v>
      </c>
      <c r="J166" s="7">
        <v>1004.5</v>
      </c>
      <c r="K166" s="7">
        <v>0</v>
      </c>
      <c r="L166" s="7">
        <f t="shared" si="7"/>
        <v>1064</v>
      </c>
      <c r="M166" s="7">
        <v>25</v>
      </c>
      <c r="N166" s="7">
        <f t="shared" si="9"/>
        <v>2093.5</v>
      </c>
      <c r="O166" s="7">
        <f t="shared" si="8"/>
        <v>32906.5</v>
      </c>
    </row>
    <row r="167" spans="1:15" ht="24.95" customHeight="1" x14ac:dyDescent="0.25">
      <c r="A167" s="6">
        <v>159</v>
      </c>
      <c r="B167" s="6" t="s">
        <v>258</v>
      </c>
      <c r="C167" s="6" t="s">
        <v>259</v>
      </c>
      <c r="D167" s="6" t="s">
        <v>182</v>
      </c>
      <c r="E167" s="6" t="s">
        <v>54</v>
      </c>
      <c r="F167" s="6" t="s">
        <v>37</v>
      </c>
      <c r="G167" s="7">
        <v>50000</v>
      </c>
      <c r="H167" s="7">
        <v>0</v>
      </c>
      <c r="I167" s="7">
        <v>50000</v>
      </c>
      <c r="J167" s="7">
        <v>1435</v>
      </c>
      <c r="K167" s="7">
        <v>1854</v>
      </c>
      <c r="L167" s="7">
        <f t="shared" si="7"/>
        <v>1520</v>
      </c>
      <c r="M167" s="7">
        <v>25</v>
      </c>
      <c r="N167" s="7">
        <f t="shared" si="9"/>
        <v>4834</v>
      </c>
      <c r="O167" s="7">
        <f t="shared" si="8"/>
        <v>45166</v>
      </c>
    </row>
    <row r="168" spans="1:15" ht="24.95" customHeight="1" x14ac:dyDescent="0.25">
      <c r="A168" s="6">
        <v>160</v>
      </c>
      <c r="B168" s="6" t="s">
        <v>260</v>
      </c>
      <c r="C168" s="6" t="s">
        <v>261</v>
      </c>
      <c r="D168" s="6" t="s">
        <v>182</v>
      </c>
      <c r="E168" s="6" t="s">
        <v>54</v>
      </c>
      <c r="F168" s="6" t="s">
        <v>37</v>
      </c>
      <c r="G168" s="7">
        <v>57500</v>
      </c>
      <c r="H168" s="7">
        <v>0</v>
      </c>
      <c r="I168" s="7">
        <v>57500</v>
      </c>
      <c r="J168" s="7">
        <v>1650.25</v>
      </c>
      <c r="K168" s="7">
        <v>3016.23</v>
      </c>
      <c r="L168" s="7">
        <f t="shared" si="7"/>
        <v>1748</v>
      </c>
      <c r="M168" s="7">
        <v>1795</v>
      </c>
      <c r="N168" s="7">
        <f t="shared" si="9"/>
        <v>8209.48</v>
      </c>
      <c r="O168" s="7">
        <f t="shared" si="8"/>
        <v>49290.520000000004</v>
      </c>
    </row>
    <row r="169" spans="1:15" ht="24.95" customHeight="1" x14ac:dyDescent="0.25">
      <c r="A169" s="6">
        <v>161</v>
      </c>
      <c r="B169" s="6" t="s">
        <v>262</v>
      </c>
      <c r="C169" s="6" t="s">
        <v>261</v>
      </c>
      <c r="D169" s="6" t="s">
        <v>147</v>
      </c>
      <c r="E169" s="6" t="s">
        <v>36</v>
      </c>
      <c r="F169" s="6" t="s">
        <v>37</v>
      </c>
      <c r="G169" s="7">
        <v>22050</v>
      </c>
      <c r="H169" s="7">
        <v>0</v>
      </c>
      <c r="I169" s="7">
        <v>22050</v>
      </c>
      <c r="J169" s="7">
        <v>632.84</v>
      </c>
      <c r="K169" s="7">
        <v>0</v>
      </c>
      <c r="L169" s="7">
        <f t="shared" si="7"/>
        <v>670.32</v>
      </c>
      <c r="M169" s="7">
        <v>2895.46</v>
      </c>
      <c r="N169" s="7">
        <f t="shared" si="9"/>
        <v>4198.62</v>
      </c>
      <c r="O169" s="7">
        <f t="shared" si="8"/>
        <v>17851.38</v>
      </c>
    </row>
    <row r="170" spans="1:15" ht="24.95" customHeight="1" x14ac:dyDescent="0.25">
      <c r="A170" s="6">
        <v>162</v>
      </c>
      <c r="B170" s="6" t="s">
        <v>263</v>
      </c>
      <c r="C170" s="6" t="s">
        <v>264</v>
      </c>
      <c r="D170" s="6" t="s">
        <v>182</v>
      </c>
      <c r="E170" s="6" t="s">
        <v>28</v>
      </c>
      <c r="F170" s="6" t="s">
        <v>29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725</v>
      </c>
      <c r="N170" s="7">
        <f t="shared" si="9"/>
        <v>5534</v>
      </c>
      <c r="O170" s="7">
        <f t="shared" si="8"/>
        <v>44466</v>
      </c>
    </row>
    <row r="171" spans="1:15" ht="24.95" customHeight="1" x14ac:dyDescent="0.25">
      <c r="A171" s="6">
        <v>163</v>
      </c>
      <c r="B171" s="6" t="s">
        <v>265</v>
      </c>
      <c r="C171" s="6" t="s">
        <v>266</v>
      </c>
      <c r="D171" s="6" t="s">
        <v>182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25</v>
      </c>
      <c r="N171" s="7">
        <f t="shared" si="9"/>
        <v>4834</v>
      </c>
      <c r="O171" s="7">
        <f t="shared" si="8"/>
        <v>45166</v>
      </c>
    </row>
    <row r="172" spans="1:15" ht="24.95" customHeight="1" x14ac:dyDescent="0.25">
      <c r="A172" s="6">
        <v>164</v>
      </c>
      <c r="B172" s="6" t="s">
        <v>267</v>
      </c>
      <c r="C172" s="6" t="s">
        <v>268</v>
      </c>
      <c r="D172" s="6" t="s">
        <v>129</v>
      </c>
      <c r="E172" s="6" t="s">
        <v>36</v>
      </c>
      <c r="F172" s="6" t="s">
        <v>29</v>
      </c>
      <c r="G172" s="7">
        <v>16500</v>
      </c>
      <c r="H172" s="7">
        <v>0</v>
      </c>
      <c r="I172" s="7">
        <v>16500</v>
      </c>
      <c r="J172" s="7">
        <v>473.55</v>
      </c>
      <c r="K172" s="7">
        <v>0</v>
      </c>
      <c r="L172" s="7">
        <f t="shared" si="7"/>
        <v>501.6</v>
      </c>
      <c r="M172" s="7">
        <v>2360.46</v>
      </c>
      <c r="N172" s="7">
        <f t="shared" si="9"/>
        <v>3335.61</v>
      </c>
      <c r="O172" s="7">
        <f t="shared" si="8"/>
        <v>13164.39</v>
      </c>
    </row>
    <row r="173" spans="1:15" ht="24.95" customHeight="1" x14ac:dyDescent="0.25">
      <c r="A173" s="6">
        <v>165</v>
      </c>
      <c r="B173" s="6" t="s">
        <v>269</v>
      </c>
      <c r="C173" s="6" t="s">
        <v>270</v>
      </c>
      <c r="D173" s="6" t="s">
        <v>196</v>
      </c>
      <c r="E173" s="6" t="s">
        <v>28</v>
      </c>
      <c r="F173" s="6" t="s">
        <v>37</v>
      </c>
      <c r="G173" s="7">
        <v>57500</v>
      </c>
      <c r="H173" s="7">
        <v>0</v>
      </c>
      <c r="I173" s="7">
        <v>57500</v>
      </c>
      <c r="J173" s="7">
        <v>1650.25</v>
      </c>
      <c r="K173" s="7">
        <v>3016.23</v>
      </c>
      <c r="L173" s="7">
        <f t="shared" si="7"/>
        <v>1748</v>
      </c>
      <c r="M173" s="7">
        <v>25</v>
      </c>
      <c r="N173" s="7">
        <f t="shared" si="9"/>
        <v>6439.48</v>
      </c>
      <c r="O173" s="7">
        <f t="shared" si="8"/>
        <v>51060.520000000004</v>
      </c>
    </row>
    <row r="174" spans="1:15" ht="24.95" customHeight="1" x14ac:dyDescent="0.25">
      <c r="A174" s="6">
        <v>166</v>
      </c>
      <c r="B174" s="6" t="s">
        <v>271</v>
      </c>
      <c r="C174" s="6" t="s">
        <v>1535</v>
      </c>
      <c r="D174" s="6" t="s">
        <v>40</v>
      </c>
      <c r="E174" s="6" t="s">
        <v>28</v>
      </c>
      <c r="F174" s="6" t="s">
        <v>29</v>
      </c>
      <c r="G174" s="7">
        <v>35000</v>
      </c>
      <c r="H174" s="7">
        <v>0</v>
      </c>
      <c r="I174" s="7">
        <v>35000</v>
      </c>
      <c r="J174" s="7">
        <v>1004.5</v>
      </c>
      <c r="K174" s="7">
        <v>0</v>
      </c>
      <c r="L174" s="7">
        <f t="shared" si="7"/>
        <v>1064</v>
      </c>
      <c r="M174" s="7">
        <v>25</v>
      </c>
      <c r="N174" s="7">
        <f t="shared" si="9"/>
        <v>2093.5</v>
      </c>
      <c r="O174" s="7">
        <f t="shared" si="8"/>
        <v>32906.5</v>
      </c>
    </row>
    <row r="175" spans="1:15" ht="24.95" customHeight="1" x14ac:dyDescent="0.25">
      <c r="A175" s="6">
        <v>167</v>
      </c>
      <c r="B175" s="6" t="s">
        <v>272</v>
      </c>
      <c r="C175" s="6" t="s">
        <v>270</v>
      </c>
      <c r="D175" s="6" t="s">
        <v>65</v>
      </c>
      <c r="E175" s="6" t="s">
        <v>36</v>
      </c>
      <c r="F175" s="6" t="s">
        <v>37</v>
      </c>
      <c r="G175" s="7">
        <v>22050</v>
      </c>
      <c r="H175" s="7">
        <v>0</v>
      </c>
      <c r="I175" s="7">
        <v>22050</v>
      </c>
      <c r="J175" s="7">
        <v>632.84</v>
      </c>
      <c r="K175" s="7">
        <v>0</v>
      </c>
      <c r="L175" s="7">
        <f t="shared" si="7"/>
        <v>670.32</v>
      </c>
      <c r="M175" s="7">
        <v>3555.92</v>
      </c>
      <c r="N175" s="7">
        <f t="shared" si="9"/>
        <v>4859.08</v>
      </c>
      <c r="O175" s="7">
        <f t="shared" si="8"/>
        <v>17190.919999999998</v>
      </c>
    </row>
    <row r="176" spans="1:15" ht="24.95" customHeight="1" x14ac:dyDescent="0.25">
      <c r="A176" s="6">
        <v>168</v>
      </c>
      <c r="B176" t="s">
        <v>1488</v>
      </c>
      <c r="C176" s="6" t="s">
        <v>270</v>
      </c>
      <c r="D176" t="s">
        <v>46</v>
      </c>
      <c r="E176" s="6" t="s">
        <v>36</v>
      </c>
      <c r="F176" s="6" t="s">
        <v>37</v>
      </c>
      <c r="G176" s="7">
        <v>25000</v>
      </c>
      <c r="H176" s="7">
        <v>0</v>
      </c>
      <c r="I176" s="7">
        <v>25000</v>
      </c>
      <c r="J176" s="7">
        <v>717.5</v>
      </c>
      <c r="K176" s="7">
        <v>0</v>
      </c>
      <c r="L176" s="7">
        <f t="shared" si="7"/>
        <v>760</v>
      </c>
      <c r="M176" s="7">
        <v>25</v>
      </c>
      <c r="N176" s="7">
        <f t="shared" si="9"/>
        <v>1502.5</v>
      </c>
      <c r="O176" s="7">
        <f t="shared" si="8"/>
        <v>23497.5</v>
      </c>
    </row>
    <row r="177" spans="1:15" ht="24.95" customHeight="1" x14ac:dyDescent="0.25">
      <c r="A177" s="6">
        <v>169</v>
      </c>
      <c r="B177" t="s">
        <v>1493</v>
      </c>
      <c r="C177" s="6" t="s">
        <v>270</v>
      </c>
      <c r="D177" t="s">
        <v>46</v>
      </c>
      <c r="E177" s="6" t="s">
        <v>36</v>
      </c>
      <c r="F177" s="6" t="s">
        <v>29</v>
      </c>
      <c r="G177" s="7">
        <v>15000</v>
      </c>
      <c r="H177" s="7">
        <v>0</v>
      </c>
      <c r="I177" s="7">
        <v>15000</v>
      </c>
      <c r="J177" s="7">
        <v>430.5</v>
      </c>
      <c r="K177" s="7">
        <v>0</v>
      </c>
      <c r="L177" s="7">
        <f t="shared" si="7"/>
        <v>456</v>
      </c>
      <c r="M177" s="7">
        <v>25</v>
      </c>
      <c r="N177" s="7">
        <f t="shared" si="9"/>
        <v>911.5</v>
      </c>
      <c r="O177" s="7">
        <f t="shared" si="8"/>
        <v>14088.5</v>
      </c>
    </row>
    <row r="178" spans="1:15" ht="24.95" customHeight="1" x14ac:dyDescent="0.25">
      <c r="A178" s="6">
        <v>170</v>
      </c>
      <c r="B178" s="6" t="s">
        <v>273</v>
      </c>
      <c r="C178" s="6" t="s">
        <v>274</v>
      </c>
      <c r="D178" s="6" t="s">
        <v>196</v>
      </c>
      <c r="E178" s="6" t="s">
        <v>28</v>
      </c>
      <c r="F178" s="6" t="s">
        <v>29</v>
      </c>
      <c r="G178" s="7">
        <v>57500</v>
      </c>
      <c r="H178" s="7">
        <v>0</v>
      </c>
      <c r="I178" s="7">
        <v>57500</v>
      </c>
      <c r="J178" s="7">
        <v>1650.25</v>
      </c>
      <c r="K178" s="7">
        <v>2673.13</v>
      </c>
      <c r="L178" s="7">
        <f t="shared" si="7"/>
        <v>1748</v>
      </c>
      <c r="M178" s="7">
        <v>12340.46</v>
      </c>
      <c r="N178" s="7">
        <f t="shared" si="9"/>
        <v>18411.84</v>
      </c>
      <c r="O178" s="7">
        <f t="shared" si="8"/>
        <v>39088.160000000003</v>
      </c>
    </row>
    <row r="179" spans="1:15" ht="24.95" customHeight="1" x14ac:dyDescent="0.25">
      <c r="A179" s="6">
        <v>171</v>
      </c>
      <c r="B179" s="6" t="s">
        <v>275</v>
      </c>
      <c r="C179" s="6" t="s">
        <v>274</v>
      </c>
      <c r="D179" s="6" t="s">
        <v>75</v>
      </c>
      <c r="E179" s="6" t="s">
        <v>54</v>
      </c>
      <c r="F179" s="6" t="s">
        <v>29</v>
      </c>
      <c r="G179" s="7">
        <v>86250</v>
      </c>
      <c r="H179" s="7">
        <v>0</v>
      </c>
      <c r="I179" s="7">
        <v>86250</v>
      </c>
      <c r="J179" s="7">
        <v>2475.38</v>
      </c>
      <c r="K179" s="7">
        <v>8442.16</v>
      </c>
      <c r="L179" s="7">
        <f t="shared" si="7"/>
        <v>2622</v>
      </c>
      <c r="M179" s="7">
        <v>2240.46</v>
      </c>
      <c r="N179" s="7">
        <f t="shared" si="9"/>
        <v>15780</v>
      </c>
      <c r="O179" s="7">
        <f t="shared" si="8"/>
        <v>70470</v>
      </c>
    </row>
    <row r="180" spans="1:15" ht="24.95" customHeight="1" x14ac:dyDescent="0.25">
      <c r="A180" s="6">
        <v>172</v>
      </c>
      <c r="B180" s="6" t="s">
        <v>276</v>
      </c>
      <c r="C180" s="6" t="s">
        <v>274</v>
      </c>
      <c r="D180" s="6" t="s">
        <v>196</v>
      </c>
      <c r="E180" s="6" t="s">
        <v>28</v>
      </c>
      <c r="F180" s="6" t="s">
        <v>37</v>
      </c>
      <c r="G180" s="7">
        <v>57500</v>
      </c>
      <c r="H180" s="7">
        <v>0</v>
      </c>
      <c r="I180" s="7">
        <v>57500</v>
      </c>
      <c r="J180" s="7">
        <v>1650.25</v>
      </c>
      <c r="K180" s="7">
        <v>2673.13</v>
      </c>
      <c r="L180" s="7">
        <f t="shared" si="7"/>
        <v>1748</v>
      </c>
      <c r="M180" s="7">
        <v>31984.15</v>
      </c>
      <c r="N180" s="7">
        <f t="shared" si="9"/>
        <v>38055.53</v>
      </c>
      <c r="O180" s="7">
        <f t="shared" si="8"/>
        <v>19444.47</v>
      </c>
    </row>
    <row r="181" spans="1:15" ht="24.95" customHeight="1" x14ac:dyDescent="0.25">
      <c r="A181" s="6">
        <v>173</v>
      </c>
      <c r="B181" s="6" t="s">
        <v>277</v>
      </c>
      <c r="C181" s="6" t="s">
        <v>274</v>
      </c>
      <c r="D181" s="6" t="s">
        <v>196</v>
      </c>
      <c r="E181" s="6" t="s">
        <v>54</v>
      </c>
      <c r="F181" s="6" t="s">
        <v>37</v>
      </c>
      <c r="G181" s="7">
        <v>57500</v>
      </c>
      <c r="H181" s="7">
        <v>0</v>
      </c>
      <c r="I181" s="7">
        <v>57500</v>
      </c>
      <c r="J181" s="7">
        <v>1650.25</v>
      </c>
      <c r="K181" s="7">
        <v>3016.23</v>
      </c>
      <c r="L181" s="7">
        <f t="shared" si="7"/>
        <v>1748</v>
      </c>
      <c r="M181" s="7">
        <v>34475.93</v>
      </c>
      <c r="N181" s="7">
        <f t="shared" si="9"/>
        <v>40890.410000000003</v>
      </c>
      <c r="O181" s="7">
        <f t="shared" si="8"/>
        <v>16609.589999999997</v>
      </c>
    </row>
    <row r="182" spans="1:15" ht="24.95" customHeight="1" x14ac:dyDescent="0.25">
      <c r="A182" s="6">
        <v>174</v>
      </c>
      <c r="B182" s="6" t="s">
        <v>278</v>
      </c>
      <c r="C182" s="6" t="s">
        <v>921</v>
      </c>
      <c r="D182" s="6" t="s">
        <v>65</v>
      </c>
      <c r="E182" s="6" t="s">
        <v>28</v>
      </c>
      <c r="F182" s="6" t="s">
        <v>37</v>
      </c>
      <c r="G182" s="7">
        <v>30000</v>
      </c>
      <c r="H182" s="7">
        <v>0</v>
      </c>
      <c r="I182" s="7">
        <v>30000</v>
      </c>
      <c r="J182" s="7">
        <f>+G182*2.87%</f>
        <v>861</v>
      </c>
      <c r="K182" s="7">
        <v>0</v>
      </c>
      <c r="L182" s="7">
        <f t="shared" si="7"/>
        <v>912</v>
      </c>
      <c r="M182" s="7">
        <v>1740.46</v>
      </c>
      <c r="N182" s="7">
        <f t="shared" si="9"/>
        <v>3513.46</v>
      </c>
      <c r="O182" s="7">
        <f t="shared" si="8"/>
        <v>26486.54</v>
      </c>
    </row>
    <row r="183" spans="1:15" ht="24.95" customHeight="1" x14ac:dyDescent="0.25">
      <c r="A183" s="6">
        <v>175</v>
      </c>
      <c r="B183" s="6" t="s">
        <v>279</v>
      </c>
      <c r="C183" s="6" t="s">
        <v>1536</v>
      </c>
      <c r="D183" s="6" t="s">
        <v>35</v>
      </c>
      <c r="E183" s="6" t="s">
        <v>54</v>
      </c>
      <c r="F183" s="6" t="s">
        <v>37</v>
      </c>
      <c r="G183" s="7">
        <v>22050</v>
      </c>
      <c r="H183" s="7">
        <v>0</v>
      </c>
      <c r="I183" s="7">
        <v>22050</v>
      </c>
      <c r="J183" s="7">
        <v>632.84</v>
      </c>
      <c r="K183" s="7">
        <v>0</v>
      </c>
      <c r="L183" s="7">
        <f t="shared" si="7"/>
        <v>670.32</v>
      </c>
      <c r="M183" s="7">
        <v>10451.18</v>
      </c>
      <c r="N183" s="7">
        <f t="shared" si="9"/>
        <v>11754.34</v>
      </c>
      <c r="O183" s="7">
        <f t="shared" si="8"/>
        <v>10295.66</v>
      </c>
    </row>
    <row r="184" spans="1:15" ht="24.95" customHeight="1" x14ac:dyDescent="0.25">
      <c r="A184" s="6">
        <v>176</v>
      </c>
      <c r="B184" s="6" t="s">
        <v>280</v>
      </c>
      <c r="C184" s="6" t="s">
        <v>1536</v>
      </c>
      <c r="D184" s="6" t="s">
        <v>35</v>
      </c>
      <c r="E184" s="6" t="s">
        <v>54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9"/>
        <v>3513.46</v>
      </c>
      <c r="O184" s="7">
        <f t="shared" si="8"/>
        <v>26486.54</v>
      </c>
    </row>
    <row r="185" spans="1:15" ht="24.95" customHeight="1" x14ac:dyDescent="0.25">
      <c r="A185" s="6">
        <v>177</v>
      </c>
      <c r="B185" s="6" t="s">
        <v>281</v>
      </c>
      <c r="C185" t="s">
        <v>274</v>
      </c>
      <c r="D185" t="s">
        <v>46</v>
      </c>
      <c r="E185" s="6" t="s">
        <v>36</v>
      </c>
      <c r="F185" s="6" t="s">
        <v>29</v>
      </c>
      <c r="G185" s="7">
        <v>11000</v>
      </c>
      <c r="H185" s="7">
        <v>0</v>
      </c>
      <c r="I185" s="7">
        <v>11000</v>
      </c>
      <c r="J185" s="7">
        <v>315.7</v>
      </c>
      <c r="K185" s="7">
        <v>0</v>
      </c>
      <c r="L185" s="7">
        <f t="shared" si="7"/>
        <v>334.4</v>
      </c>
      <c r="M185" s="7">
        <v>25</v>
      </c>
      <c r="N185" s="7">
        <f t="shared" si="9"/>
        <v>675.09999999999991</v>
      </c>
      <c r="O185" s="7">
        <f t="shared" si="8"/>
        <v>10324.9</v>
      </c>
    </row>
    <row r="186" spans="1:15" ht="24.95" customHeight="1" x14ac:dyDescent="0.25">
      <c r="A186" s="6">
        <v>178</v>
      </c>
      <c r="B186" s="6" t="s">
        <v>282</v>
      </c>
      <c r="C186" t="s">
        <v>274</v>
      </c>
      <c r="D186" t="s">
        <v>196</v>
      </c>
      <c r="E186" s="6" t="s">
        <v>28</v>
      </c>
      <c r="F186" s="6" t="s">
        <v>37</v>
      </c>
      <c r="G186" s="7">
        <v>46000</v>
      </c>
      <c r="H186" s="7">
        <v>0</v>
      </c>
      <c r="I186" s="7">
        <v>46000</v>
      </c>
      <c r="J186" s="7">
        <f>+I186*2.87%</f>
        <v>1320.2</v>
      </c>
      <c r="K186" s="7">
        <v>1289.46</v>
      </c>
      <c r="L186" s="7">
        <f t="shared" si="7"/>
        <v>1398.4</v>
      </c>
      <c r="M186" s="7">
        <v>325</v>
      </c>
      <c r="N186" s="7">
        <f t="shared" si="9"/>
        <v>4333.0599999999995</v>
      </c>
      <c r="O186" s="7">
        <f t="shared" si="8"/>
        <v>41666.94</v>
      </c>
    </row>
    <row r="187" spans="1:15" ht="24.95" customHeight="1" x14ac:dyDescent="0.25">
      <c r="A187" s="6">
        <v>179</v>
      </c>
      <c r="B187" s="6" t="s">
        <v>284</v>
      </c>
      <c r="C187" s="6" t="s">
        <v>274</v>
      </c>
      <c r="D187" s="6" t="s">
        <v>285</v>
      </c>
      <c r="E187" s="6" t="s">
        <v>36</v>
      </c>
      <c r="F187" s="6" t="s">
        <v>37</v>
      </c>
      <c r="G187" s="7">
        <v>21000</v>
      </c>
      <c r="H187" s="7">
        <v>0</v>
      </c>
      <c r="I187" s="7">
        <v>21000</v>
      </c>
      <c r="J187" s="7">
        <f>+I187*2.87%</f>
        <v>602.70000000000005</v>
      </c>
      <c r="K187" s="7">
        <v>0</v>
      </c>
      <c r="L187" s="7">
        <f t="shared" si="7"/>
        <v>638.4</v>
      </c>
      <c r="M187" s="7">
        <v>25</v>
      </c>
      <c r="N187" s="7">
        <f t="shared" si="9"/>
        <v>1266.0999999999999</v>
      </c>
      <c r="O187" s="7">
        <f t="shared" si="8"/>
        <v>19733.900000000001</v>
      </c>
    </row>
    <row r="188" spans="1:15" ht="24.95" customHeight="1" x14ac:dyDescent="0.25">
      <c r="A188" s="6">
        <v>180</v>
      </c>
      <c r="B188" t="s">
        <v>1294</v>
      </c>
      <c r="C188" s="6" t="s">
        <v>274</v>
      </c>
      <c r="D188" t="s">
        <v>35</v>
      </c>
      <c r="E188" s="6" t="s">
        <v>28</v>
      </c>
      <c r="F188" s="6" t="s">
        <v>37</v>
      </c>
      <c r="G188" s="7">
        <v>28000</v>
      </c>
      <c r="H188" s="7">
        <v>0</v>
      </c>
      <c r="I188" s="7">
        <v>28000</v>
      </c>
      <c r="J188" s="7">
        <v>803.6</v>
      </c>
      <c r="K188" s="7">
        <v>0</v>
      </c>
      <c r="L188" s="7">
        <f t="shared" si="7"/>
        <v>851.2</v>
      </c>
      <c r="M188" s="7">
        <v>25</v>
      </c>
      <c r="N188" s="7">
        <f t="shared" si="9"/>
        <v>1679.8000000000002</v>
      </c>
      <c r="O188" s="7">
        <f t="shared" si="8"/>
        <v>26320.2</v>
      </c>
    </row>
    <row r="189" spans="1:15" ht="24.95" customHeight="1" x14ac:dyDescent="0.25">
      <c r="A189" s="6">
        <v>181</v>
      </c>
      <c r="B189" t="s">
        <v>1297</v>
      </c>
      <c r="C189" s="6" t="s">
        <v>274</v>
      </c>
      <c r="D189" t="s">
        <v>196</v>
      </c>
      <c r="E189" s="6" t="s">
        <v>28</v>
      </c>
      <c r="F189" s="6" t="s">
        <v>29</v>
      </c>
      <c r="G189" s="7">
        <v>40250</v>
      </c>
      <c r="H189" s="7">
        <v>0</v>
      </c>
      <c r="I189" s="7">
        <v>40250</v>
      </c>
      <c r="J189" s="7">
        <v>1155.18</v>
      </c>
      <c r="K189" s="7">
        <v>477.93</v>
      </c>
      <c r="L189" s="7">
        <f t="shared" si="7"/>
        <v>1223.5999999999999</v>
      </c>
      <c r="M189" s="7">
        <v>25</v>
      </c>
      <c r="N189" s="7">
        <f t="shared" si="9"/>
        <v>2881.71</v>
      </c>
      <c r="O189" s="7">
        <f t="shared" si="8"/>
        <v>37368.29</v>
      </c>
    </row>
    <row r="190" spans="1:15" ht="24.95" customHeight="1" x14ac:dyDescent="0.25">
      <c r="A190" s="6">
        <v>182</v>
      </c>
      <c r="B190" t="s">
        <v>1298</v>
      </c>
      <c r="C190" s="6" t="s">
        <v>274</v>
      </c>
      <c r="D190" t="s">
        <v>196</v>
      </c>
      <c r="E190" s="6" t="s">
        <v>28</v>
      </c>
      <c r="F190" s="6" t="s">
        <v>37</v>
      </c>
      <c r="G190" s="7">
        <v>40250</v>
      </c>
      <c r="H190" s="7">
        <v>0</v>
      </c>
      <c r="I190" s="7">
        <v>40250</v>
      </c>
      <c r="J190" s="7">
        <v>1155.18</v>
      </c>
      <c r="K190" s="7">
        <v>477.93</v>
      </c>
      <c r="L190" s="7">
        <f t="shared" si="7"/>
        <v>1223.5999999999999</v>
      </c>
      <c r="M190" s="7">
        <v>25</v>
      </c>
      <c r="N190" s="7">
        <f t="shared" si="9"/>
        <v>2881.71</v>
      </c>
      <c r="O190" s="7">
        <f t="shared" si="8"/>
        <v>37368.29</v>
      </c>
    </row>
    <row r="191" spans="1:15" ht="24.95" customHeight="1" x14ac:dyDescent="0.25">
      <c r="A191" s="6">
        <v>183</v>
      </c>
      <c r="B191" t="s">
        <v>1369</v>
      </c>
      <c r="C191" s="6" t="s">
        <v>274</v>
      </c>
      <c r="D191" t="s">
        <v>196</v>
      </c>
      <c r="E191" s="6" t="s">
        <v>28</v>
      </c>
      <c r="F191" s="6" t="s">
        <v>37</v>
      </c>
      <c r="G191" s="7">
        <v>34500</v>
      </c>
      <c r="H191" s="7">
        <v>0</v>
      </c>
      <c r="I191" s="7">
        <v>34500</v>
      </c>
      <c r="J191" s="7">
        <v>990.15</v>
      </c>
      <c r="K191" s="7">
        <v>0</v>
      </c>
      <c r="L191" s="7">
        <f t="shared" si="7"/>
        <v>1048.8</v>
      </c>
      <c r="M191" s="7">
        <v>25</v>
      </c>
      <c r="N191" s="7">
        <f t="shared" si="9"/>
        <v>2063.9499999999998</v>
      </c>
      <c r="O191" s="7">
        <f t="shared" si="8"/>
        <v>32436.05</v>
      </c>
    </row>
    <row r="192" spans="1:15" ht="24.95" customHeight="1" x14ac:dyDescent="0.25">
      <c r="A192" s="6">
        <v>184</v>
      </c>
      <c r="B192" t="s">
        <v>1472</v>
      </c>
      <c r="C192" s="6" t="s">
        <v>274</v>
      </c>
      <c r="D192" t="s">
        <v>40</v>
      </c>
      <c r="E192" s="6" t="s">
        <v>28</v>
      </c>
      <c r="F192" s="6" t="s">
        <v>29</v>
      </c>
      <c r="G192" s="7">
        <v>35000</v>
      </c>
      <c r="H192" s="7">
        <v>0</v>
      </c>
      <c r="I192" s="7">
        <v>35000</v>
      </c>
      <c r="J192" s="7">
        <v>1004.5</v>
      </c>
      <c r="K192" s="7">
        <v>0</v>
      </c>
      <c r="L192" s="7">
        <f t="shared" si="7"/>
        <v>1064</v>
      </c>
      <c r="M192" s="7">
        <v>25</v>
      </c>
      <c r="N192" s="7">
        <f t="shared" si="9"/>
        <v>2093.5</v>
      </c>
      <c r="O192" s="7">
        <f t="shared" si="8"/>
        <v>32906.5</v>
      </c>
    </row>
    <row r="193" spans="1:15" ht="24.95" customHeight="1" x14ac:dyDescent="0.25">
      <c r="A193" s="6">
        <v>185</v>
      </c>
      <c r="B193" t="s">
        <v>286</v>
      </c>
      <c r="C193" s="6" t="s">
        <v>287</v>
      </c>
      <c r="D193" t="s">
        <v>1537</v>
      </c>
      <c r="E193" s="6" t="s">
        <v>54</v>
      </c>
      <c r="F193" s="6" t="s">
        <v>29</v>
      </c>
      <c r="G193" s="7">
        <v>180000</v>
      </c>
      <c r="H193" s="7">
        <v>0</v>
      </c>
      <c r="I193" s="7">
        <v>180000</v>
      </c>
      <c r="J193" s="7">
        <f>+I193*2.87%</f>
        <v>5166</v>
      </c>
      <c r="K193" s="7">
        <v>30923.37</v>
      </c>
      <c r="L193" s="7">
        <f t="shared" si="7"/>
        <v>5472</v>
      </c>
      <c r="M193" s="7">
        <v>25</v>
      </c>
      <c r="N193" s="7">
        <f t="shared" si="9"/>
        <v>41586.369999999995</v>
      </c>
      <c r="O193" s="7">
        <f t="shared" si="8"/>
        <v>138413.63</v>
      </c>
    </row>
    <row r="194" spans="1:15" ht="24.95" customHeight="1" x14ac:dyDescent="0.25">
      <c r="A194" s="6">
        <v>186</v>
      </c>
      <c r="B194" t="s">
        <v>288</v>
      </c>
      <c r="C194" s="6" t="s">
        <v>287</v>
      </c>
      <c r="D194" t="s">
        <v>196</v>
      </c>
      <c r="E194" s="6" t="s">
        <v>28</v>
      </c>
      <c r="F194" s="6" t="s">
        <v>29</v>
      </c>
      <c r="G194" s="7">
        <v>57500</v>
      </c>
      <c r="H194" s="7">
        <v>0</v>
      </c>
      <c r="I194" s="7">
        <v>57500</v>
      </c>
      <c r="J194" s="7">
        <v>1650.25</v>
      </c>
      <c r="K194" s="7">
        <v>3016.23</v>
      </c>
      <c r="L194" s="7">
        <f t="shared" si="7"/>
        <v>1748</v>
      </c>
      <c r="M194" s="7">
        <v>425</v>
      </c>
      <c r="N194" s="7">
        <f t="shared" si="9"/>
        <v>6839.48</v>
      </c>
      <c r="O194" s="7">
        <f t="shared" si="8"/>
        <v>50660.520000000004</v>
      </c>
    </row>
    <row r="195" spans="1:15" s="8" customFormat="1" ht="24.95" customHeight="1" x14ac:dyDescent="0.25">
      <c r="A195" s="6">
        <v>187</v>
      </c>
      <c r="B195" s="6" t="s">
        <v>289</v>
      </c>
      <c r="C195" s="6" t="s">
        <v>287</v>
      </c>
      <c r="D195" s="6" t="s">
        <v>290</v>
      </c>
      <c r="E195" s="6" t="s">
        <v>54</v>
      </c>
      <c r="F195" s="6" t="s">
        <v>29</v>
      </c>
      <c r="G195" s="7">
        <v>60000</v>
      </c>
      <c r="H195" s="7">
        <v>0</v>
      </c>
      <c r="I195" s="7">
        <v>60000</v>
      </c>
      <c r="J195" s="7">
        <v>1722</v>
      </c>
      <c r="K195" s="7">
        <v>3486.68</v>
      </c>
      <c r="L195" s="7">
        <f t="shared" si="7"/>
        <v>1824</v>
      </c>
      <c r="M195" s="7">
        <v>625</v>
      </c>
      <c r="N195" s="7">
        <f t="shared" si="9"/>
        <v>7657.68</v>
      </c>
      <c r="O195" s="7">
        <f t="shared" si="8"/>
        <v>52342.32</v>
      </c>
    </row>
    <row r="196" spans="1:15" s="8" customFormat="1" ht="24.95" customHeight="1" x14ac:dyDescent="0.25">
      <c r="A196" s="6">
        <v>188</v>
      </c>
      <c r="B196" s="6" t="s">
        <v>291</v>
      </c>
      <c r="C196" s="6" t="s">
        <v>287</v>
      </c>
      <c r="D196" s="6" t="s">
        <v>292</v>
      </c>
      <c r="E196" s="6" t="s">
        <v>54</v>
      </c>
      <c r="F196" s="6" t="s">
        <v>29</v>
      </c>
      <c r="G196" s="7">
        <v>75000</v>
      </c>
      <c r="H196" s="7">
        <v>0</v>
      </c>
      <c r="I196" s="7">
        <v>75000</v>
      </c>
      <c r="J196" s="7">
        <v>2152.5</v>
      </c>
      <c r="K196" s="7">
        <v>6309.38</v>
      </c>
      <c r="L196" s="7">
        <f t="shared" si="7"/>
        <v>2280</v>
      </c>
      <c r="M196" s="7">
        <v>875</v>
      </c>
      <c r="N196" s="7">
        <f t="shared" si="9"/>
        <v>11616.880000000001</v>
      </c>
      <c r="O196" s="7">
        <f t="shared" si="8"/>
        <v>63383.119999999995</v>
      </c>
    </row>
    <row r="197" spans="1:15" s="8" customFormat="1" ht="24.95" customHeight="1" x14ac:dyDescent="0.25">
      <c r="A197" s="6">
        <v>189</v>
      </c>
      <c r="B197" s="6" t="s">
        <v>293</v>
      </c>
      <c r="C197" s="6" t="s">
        <v>287</v>
      </c>
      <c r="D197" s="6" t="s">
        <v>222</v>
      </c>
      <c r="E197" s="6" t="s">
        <v>28</v>
      </c>
      <c r="F197" s="6" t="s">
        <v>37</v>
      </c>
      <c r="G197" s="7">
        <v>50000</v>
      </c>
      <c r="H197" s="7">
        <v>0</v>
      </c>
      <c r="I197" s="7">
        <v>50000</v>
      </c>
      <c r="J197" s="7">
        <v>1435</v>
      </c>
      <c r="K197" s="7">
        <v>1854</v>
      </c>
      <c r="L197" s="7">
        <f t="shared" si="7"/>
        <v>1520</v>
      </c>
      <c r="M197" s="7">
        <v>45019.41</v>
      </c>
      <c r="N197" s="7">
        <f t="shared" si="9"/>
        <v>49828.41</v>
      </c>
      <c r="O197" s="7">
        <f t="shared" si="8"/>
        <v>171.58999999999651</v>
      </c>
    </row>
    <row r="198" spans="1:15" s="8" customFormat="1" ht="24.95" customHeight="1" x14ac:dyDescent="0.25">
      <c r="A198" s="6">
        <v>190</v>
      </c>
      <c r="B198" s="6" t="s">
        <v>294</v>
      </c>
      <c r="C198" s="6" t="s">
        <v>287</v>
      </c>
      <c r="D198" s="6" t="s">
        <v>290</v>
      </c>
      <c r="E198" s="6" t="s">
        <v>54</v>
      </c>
      <c r="F198" s="6" t="s">
        <v>29</v>
      </c>
      <c r="G198" s="7">
        <v>69000</v>
      </c>
      <c r="H198" s="7">
        <v>0</v>
      </c>
      <c r="I198" s="7">
        <v>69000</v>
      </c>
      <c r="J198" s="7">
        <v>1980.3</v>
      </c>
      <c r="K198" s="7">
        <v>4837.2</v>
      </c>
      <c r="L198" s="7">
        <f t="shared" si="7"/>
        <v>2097.6</v>
      </c>
      <c r="M198" s="7">
        <v>3537.46</v>
      </c>
      <c r="N198" s="7">
        <f t="shared" si="9"/>
        <v>12452.560000000001</v>
      </c>
      <c r="O198" s="7">
        <f t="shared" si="8"/>
        <v>56547.44</v>
      </c>
    </row>
    <row r="199" spans="1:15" s="8" customFormat="1" ht="24.95" customHeight="1" x14ac:dyDescent="0.25">
      <c r="A199" s="6">
        <v>191</v>
      </c>
      <c r="B199" s="6" t="s">
        <v>295</v>
      </c>
      <c r="C199" s="6" t="s">
        <v>287</v>
      </c>
      <c r="D199" s="6" t="s">
        <v>196</v>
      </c>
      <c r="E199" s="6" t="s">
        <v>54</v>
      </c>
      <c r="F199" s="6" t="s">
        <v>37</v>
      </c>
      <c r="G199" s="7">
        <v>57500</v>
      </c>
      <c r="H199" s="7">
        <v>0</v>
      </c>
      <c r="I199" s="7">
        <v>57500</v>
      </c>
      <c r="J199" s="7">
        <v>1650.25</v>
      </c>
      <c r="K199" s="7">
        <v>3016.23</v>
      </c>
      <c r="L199" s="7">
        <f t="shared" si="7"/>
        <v>1748</v>
      </c>
      <c r="M199" s="7">
        <v>925</v>
      </c>
      <c r="N199" s="7">
        <f t="shared" si="9"/>
        <v>7339.48</v>
      </c>
      <c r="O199" s="7">
        <f t="shared" si="8"/>
        <v>50160.520000000004</v>
      </c>
    </row>
    <row r="200" spans="1:15" s="8" customFormat="1" ht="24.95" customHeight="1" x14ac:dyDescent="0.25">
      <c r="A200" s="6">
        <v>192</v>
      </c>
      <c r="B200" s="6" t="s">
        <v>296</v>
      </c>
      <c r="C200" s="6" t="s">
        <v>287</v>
      </c>
      <c r="D200" s="6" t="s">
        <v>297</v>
      </c>
      <c r="E200" s="6" t="s">
        <v>54</v>
      </c>
      <c r="F200" s="6" t="s">
        <v>29</v>
      </c>
      <c r="G200" s="7">
        <v>50000</v>
      </c>
      <c r="H200" s="7">
        <v>0</v>
      </c>
      <c r="I200" s="7">
        <v>50000</v>
      </c>
      <c r="J200" s="7">
        <v>1435</v>
      </c>
      <c r="K200" s="7">
        <v>1596.68</v>
      </c>
      <c r="L200" s="7">
        <f t="shared" si="7"/>
        <v>1520</v>
      </c>
      <c r="M200" s="7">
        <v>2440.46</v>
      </c>
      <c r="N200" s="7">
        <f t="shared" si="9"/>
        <v>6992.14</v>
      </c>
      <c r="O200" s="7">
        <f t="shared" si="8"/>
        <v>43007.86</v>
      </c>
    </row>
    <row r="201" spans="1:15" s="8" customFormat="1" ht="24.95" customHeight="1" x14ac:dyDescent="0.25">
      <c r="A201" s="6">
        <v>193</v>
      </c>
      <c r="B201" s="6" t="s">
        <v>298</v>
      </c>
      <c r="C201" s="6" t="s">
        <v>287</v>
      </c>
      <c r="D201" s="6" t="s">
        <v>46</v>
      </c>
      <c r="E201" s="6" t="s">
        <v>36</v>
      </c>
      <c r="F201" s="6" t="s">
        <v>29</v>
      </c>
      <c r="G201" s="7">
        <v>11000</v>
      </c>
      <c r="H201" s="7">
        <v>0</v>
      </c>
      <c r="I201" s="7">
        <v>11000</v>
      </c>
      <c r="J201" s="7">
        <v>315.7</v>
      </c>
      <c r="K201" s="7">
        <v>0</v>
      </c>
      <c r="L201" s="7">
        <f t="shared" si="7"/>
        <v>334.4</v>
      </c>
      <c r="M201" s="7">
        <v>25</v>
      </c>
      <c r="N201" s="7">
        <f t="shared" si="9"/>
        <v>675.09999999999991</v>
      </c>
      <c r="O201" s="7">
        <f t="shared" si="8"/>
        <v>10324.9</v>
      </c>
    </row>
    <row r="202" spans="1:15" s="8" customFormat="1" ht="24.95" customHeight="1" x14ac:dyDescent="0.25">
      <c r="A202" s="6">
        <v>194</v>
      </c>
      <c r="B202" s="6" t="s">
        <v>299</v>
      </c>
      <c r="C202" s="6" t="s">
        <v>300</v>
      </c>
      <c r="D202" s="6" t="s">
        <v>182</v>
      </c>
      <c r="E202" s="6" t="s">
        <v>28</v>
      </c>
      <c r="F202" s="6" t="s">
        <v>29</v>
      </c>
      <c r="G202" s="7">
        <v>50000</v>
      </c>
      <c r="H202" s="7">
        <v>0</v>
      </c>
      <c r="I202" s="7">
        <v>50000</v>
      </c>
      <c r="J202" s="7">
        <v>1435</v>
      </c>
      <c r="K202" s="7">
        <v>1854</v>
      </c>
      <c r="L202" s="7">
        <f t="shared" si="7"/>
        <v>1520</v>
      </c>
      <c r="M202" s="7">
        <v>25</v>
      </c>
      <c r="N202" s="7">
        <f t="shared" si="9"/>
        <v>4834</v>
      </c>
      <c r="O202" s="7">
        <f t="shared" si="8"/>
        <v>45166</v>
      </c>
    </row>
    <row r="203" spans="1:15" s="8" customFormat="1" ht="24.95" customHeight="1" x14ac:dyDescent="0.25">
      <c r="A203" s="6">
        <v>195</v>
      </c>
      <c r="B203" s="6" t="s">
        <v>301</v>
      </c>
      <c r="C203" s="6" t="s">
        <v>300</v>
      </c>
      <c r="D203" s="6" t="s">
        <v>68</v>
      </c>
      <c r="E203" s="6" t="s">
        <v>54</v>
      </c>
      <c r="F203" s="6" t="s">
        <v>37</v>
      </c>
      <c r="G203" s="7">
        <v>69000</v>
      </c>
      <c r="H203" s="7">
        <v>0</v>
      </c>
      <c r="I203" s="7">
        <v>69000</v>
      </c>
      <c r="J203" s="7">
        <v>1980.3</v>
      </c>
      <c r="K203" s="7">
        <v>5180.3</v>
      </c>
      <c r="L203" s="7">
        <f t="shared" si="7"/>
        <v>2097.6</v>
      </c>
      <c r="M203" s="7">
        <v>425</v>
      </c>
      <c r="N203" s="7">
        <f t="shared" si="9"/>
        <v>9683.2000000000007</v>
      </c>
      <c r="O203" s="7">
        <f t="shared" si="8"/>
        <v>59316.800000000003</v>
      </c>
    </row>
    <row r="204" spans="1:15" s="8" customFormat="1" ht="24.95" customHeight="1" x14ac:dyDescent="0.25">
      <c r="A204" s="6">
        <v>196</v>
      </c>
      <c r="B204" s="6" t="s">
        <v>302</v>
      </c>
      <c r="C204" s="6" t="s">
        <v>300</v>
      </c>
      <c r="D204" s="6" t="s">
        <v>196</v>
      </c>
      <c r="E204" s="6" t="s">
        <v>28</v>
      </c>
      <c r="F204" s="6" t="s">
        <v>29</v>
      </c>
      <c r="G204" s="7">
        <v>57500</v>
      </c>
      <c r="H204" s="7">
        <v>0</v>
      </c>
      <c r="I204" s="7">
        <v>57500</v>
      </c>
      <c r="J204" s="7">
        <f>+I204*2.87%</f>
        <v>1650.25</v>
      </c>
      <c r="K204" s="7">
        <v>3016.23</v>
      </c>
      <c r="L204" s="7">
        <f t="shared" si="7"/>
        <v>1748</v>
      </c>
      <c r="M204" s="7">
        <v>12875</v>
      </c>
      <c r="N204" s="7">
        <f t="shared" si="9"/>
        <v>19289.48</v>
      </c>
      <c r="O204" s="7">
        <f t="shared" si="8"/>
        <v>38210.520000000004</v>
      </c>
    </row>
    <row r="205" spans="1:15" s="8" customFormat="1" ht="24.95" customHeight="1" x14ac:dyDescent="0.25">
      <c r="A205" s="6">
        <v>197</v>
      </c>
      <c r="B205" s="6" t="s">
        <v>303</v>
      </c>
      <c r="C205" s="6" t="s">
        <v>300</v>
      </c>
      <c r="D205" s="6" t="s">
        <v>222</v>
      </c>
      <c r="E205" s="6" t="s">
        <v>54</v>
      </c>
      <c r="F205" s="6" t="s">
        <v>29</v>
      </c>
      <c r="G205" s="7">
        <v>50000</v>
      </c>
      <c r="H205" s="7">
        <v>0</v>
      </c>
      <c r="I205" s="7">
        <v>50000</v>
      </c>
      <c r="J205" s="7">
        <f>+I205*2.87%</f>
        <v>1435</v>
      </c>
      <c r="K205" s="7">
        <v>1854</v>
      </c>
      <c r="L205" s="7">
        <f t="shared" si="7"/>
        <v>1520</v>
      </c>
      <c r="M205" s="7">
        <v>11525</v>
      </c>
      <c r="N205" s="7">
        <f t="shared" si="9"/>
        <v>16334</v>
      </c>
      <c r="O205" s="7">
        <f t="shared" si="8"/>
        <v>33666</v>
      </c>
    </row>
    <row r="206" spans="1:15" ht="24.95" customHeight="1" x14ac:dyDescent="0.25">
      <c r="A206" s="6">
        <v>198</v>
      </c>
      <c r="B206" s="6" t="s">
        <v>304</v>
      </c>
      <c r="C206" s="6" t="s">
        <v>300</v>
      </c>
      <c r="D206" s="6" t="s">
        <v>305</v>
      </c>
      <c r="E206" s="6" t="s">
        <v>28</v>
      </c>
      <c r="F206" s="6" t="s">
        <v>29</v>
      </c>
      <c r="G206" s="7">
        <v>22050</v>
      </c>
      <c r="H206" s="7">
        <v>0</v>
      </c>
      <c r="I206" s="7">
        <v>22050</v>
      </c>
      <c r="J206" s="7">
        <f>+I206*2.87%</f>
        <v>632.83500000000004</v>
      </c>
      <c r="K206" s="7">
        <v>0</v>
      </c>
      <c r="L206" s="7">
        <f t="shared" ref="L206:L272" si="10">+I206*3.04%</f>
        <v>670.32</v>
      </c>
      <c r="M206" s="7">
        <v>2317.33</v>
      </c>
      <c r="N206" s="7">
        <f t="shared" si="9"/>
        <v>3620.4850000000001</v>
      </c>
      <c r="O206" s="7">
        <f t="shared" si="8"/>
        <v>18429.514999999999</v>
      </c>
    </row>
    <row r="207" spans="1:15" ht="24.95" customHeight="1" x14ac:dyDescent="0.25">
      <c r="A207" s="6">
        <v>199</v>
      </c>
      <c r="B207" s="6" t="s">
        <v>306</v>
      </c>
      <c r="C207" s="6" t="s">
        <v>300</v>
      </c>
      <c r="D207" s="6" t="s">
        <v>222</v>
      </c>
      <c r="E207" s="6" t="s">
        <v>54</v>
      </c>
      <c r="F207" s="6" t="s">
        <v>29</v>
      </c>
      <c r="G207" s="7">
        <v>50000</v>
      </c>
      <c r="H207" s="7">
        <v>0</v>
      </c>
      <c r="I207" s="7">
        <v>50000</v>
      </c>
      <c r="J207" s="7">
        <f>+I207*2.87%</f>
        <v>1435</v>
      </c>
      <c r="K207" s="7">
        <v>1854</v>
      </c>
      <c r="L207" s="7">
        <f t="shared" si="10"/>
        <v>1520</v>
      </c>
      <c r="M207" s="7">
        <v>3925</v>
      </c>
      <c r="N207" s="7">
        <f t="shared" si="9"/>
        <v>8734</v>
      </c>
      <c r="O207" s="7">
        <f t="shared" si="8"/>
        <v>41266</v>
      </c>
    </row>
    <row r="208" spans="1:15" ht="24.95" customHeight="1" x14ac:dyDescent="0.25">
      <c r="A208" s="6">
        <v>200</v>
      </c>
      <c r="B208" t="s">
        <v>307</v>
      </c>
      <c r="C208" s="6" t="s">
        <v>300</v>
      </c>
      <c r="D208" s="6" t="s">
        <v>251</v>
      </c>
      <c r="E208" s="6" t="s">
        <v>36</v>
      </c>
      <c r="F208" s="6" t="s">
        <v>29</v>
      </c>
      <c r="G208" s="7">
        <v>11000</v>
      </c>
      <c r="H208" s="7">
        <v>0</v>
      </c>
      <c r="I208" s="7">
        <v>11000</v>
      </c>
      <c r="J208" s="7">
        <v>315.7</v>
      </c>
      <c r="K208" s="7">
        <v>0</v>
      </c>
      <c r="L208" s="7">
        <f t="shared" si="10"/>
        <v>334.4</v>
      </c>
      <c r="M208" s="7">
        <v>25</v>
      </c>
      <c r="N208" s="7">
        <f t="shared" si="9"/>
        <v>675.09999999999991</v>
      </c>
      <c r="O208" s="7">
        <f t="shared" si="8"/>
        <v>10324.9</v>
      </c>
    </row>
    <row r="209" spans="1:15" ht="24.95" customHeight="1" x14ac:dyDescent="0.25">
      <c r="A209" s="6">
        <v>201</v>
      </c>
      <c r="B209" s="6" t="s">
        <v>308</v>
      </c>
      <c r="C209" s="6" t="s">
        <v>309</v>
      </c>
      <c r="D209" s="6" t="s">
        <v>65</v>
      </c>
      <c r="E209" s="6" t="s">
        <v>36</v>
      </c>
      <c r="F209" s="6" t="s">
        <v>37</v>
      </c>
      <c r="G209" s="7">
        <v>22050</v>
      </c>
      <c r="H209" s="7">
        <v>0</v>
      </c>
      <c r="I209" s="7">
        <v>22050</v>
      </c>
      <c r="J209" s="7">
        <f>+I209*2.87%</f>
        <v>632.83500000000004</v>
      </c>
      <c r="K209" s="7">
        <v>0</v>
      </c>
      <c r="L209" s="7">
        <f t="shared" si="10"/>
        <v>670.32</v>
      </c>
      <c r="M209" s="7">
        <v>25</v>
      </c>
      <c r="N209" s="7">
        <f t="shared" si="9"/>
        <v>1328.1550000000002</v>
      </c>
      <c r="O209" s="7">
        <f t="shared" ref="O209:O272" si="11">+G209-N209</f>
        <v>20721.845000000001</v>
      </c>
    </row>
    <row r="210" spans="1:15" ht="24.95" customHeight="1" x14ac:dyDescent="0.25">
      <c r="A210" s="6">
        <v>202</v>
      </c>
      <c r="B210" s="6" t="s">
        <v>310</v>
      </c>
      <c r="C210" s="6" t="s">
        <v>309</v>
      </c>
      <c r="D210" s="6" t="s">
        <v>65</v>
      </c>
      <c r="E210" s="6" t="s">
        <v>36</v>
      </c>
      <c r="F210" s="6" t="s">
        <v>37</v>
      </c>
      <c r="G210" s="7">
        <v>26000</v>
      </c>
      <c r="H210" s="7">
        <v>0</v>
      </c>
      <c r="I210" s="7">
        <v>26000</v>
      </c>
      <c r="J210" s="7">
        <v>746.2</v>
      </c>
      <c r="K210" s="7">
        <v>0</v>
      </c>
      <c r="L210" s="7">
        <f t="shared" si="10"/>
        <v>790.4</v>
      </c>
      <c r="M210" s="7">
        <v>25</v>
      </c>
      <c r="N210" s="7">
        <f t="shared" ref="N210:N273" si="12">+J210+K210+L210+M210</f>
        <v>1561.6</v>
      </c>
      <c r="O210" s="7">
        <f t="shared" si="11"/>
        <v>24438.400000000001</v>
      </c>
    </row>
    <row r="211" spans="1:15" ht="24.95" customHeight="1" x14ac:dyDescent="0.25">
      <c r="A211" s="6">
        <v>203</v>
      </c>
      <c r="B211" s="6" t="s">
        <v>311</v>
      </c>
      <c r="C211" s="6" t="s">
        <v>309</v>
      </c>
      <c r="D211" s="6" t="s">
        <v>196</v>
      </c>
      <c r="E211" s="6" t="s">
        <v>54</v>
      </c>
      <c r="F211" s="6" t="s">
        <v>29</v>
      </c>
      <c r="G211" s="7">
        <v>57500</v>
      </c>
      <c r="H211" s="7">
        <v>0</v>
      </c>
      <c r="I211" s="7">
        <v>57500</v>
      </c>
      <c r="J211" s="7">
        <v>1650.25</v>
      </c>
      <c r="K211" s="7">
        <v>3016.23</v>
      </c>
      <c r="L211" s="7">
        <f t="shared" si="10"/>
        <v>1748</v>
      </c>
      <c r="M211" s="7">
        <v>425</v>
      </c>
      <c r="N211" s="7">
        <f t="shared" si="12"/>
        <v>6839.48</v>
      </c>
      <c r="O211" s="7">
        <f t="shared" si="11"/>
        <v>50660.520000000004</v>
      </c>
    </row>
    <row r="212" spans="1:15" ht="24.95" customHeight="1" x14ac:dyDescent="0.25">
      <c r="A212" s="6">
        <v>204</v>
      </c>
      <c r="B212" s="6" t="s">
        <v>312</v>
      </c>
      <c r="C212" s="6" t="s">
        <v>309</v>
      </c>
      <c r="D212" s="6" t="s">
        <v>196</v>
      </c>
      <c r="E212" s="6" t="s">
        <v>54</v>
      </c>
      <c r="F212" s="6" t="s">
        <v>37</v>
      </c>
      <c r="G212" s="7">
        <v>57500</v>
      </c>
      <c r="H212" s="7">
        <v>0</v>
      </c>
      <c r="I212" s="7">
        <v>57500</v>
      </c>
      <c r="J212" s="7">
        <v>1650.25</v>
      </c>
      <c r="K212" s="7">
        <v>3016.23</v>
      </c>
      <c r="L212" s="7">
        <f t="shared" si="10"/>
        <v>1748</v>
      </c>
      <c r="M212" s="7">
        <v>685</v>
      </c>
      <c r="N212" s="7">
        <f t="shared" si="12"/>
        <v>7099.48</v>
      </c>
      <c r="O212" s="7">
        <f t="shared" si="11"/>
        <v>50400.520000000004</v>
      </c>
    </row>
    <row r="213" spans="1:15" ht="24.95" customHeight="1" x14ac:dyDescent="0.25">
      <c r="A213" s="6">
        <v>205</v>
      </c>
      <c r="B213" t="s">
        <v>1028</v>
      </c>
      <c r="C213" s="6" t="s">
        <v>309</v>
      </c>
      <c r="D213" s="6" t="s">
        <v>196</v>
      </c>
      <c r="E213" s="6" t="s">
        <v>54</v>
      </c>
      <c r="F213" s="6" t="s">
        <v>37</v>
      </c>
      <c r="G213" s="7">
        <v>40250</v>
      </c>
      <c r="H213" s="7">
        <v>0</v>
      </c>
      <c r="I213" s="7">
        <v>40250</v>
      </c>
      <c r="J213" s="7">
        <v>1155.18</v>
      </c>
      <c r="K213" s="7">
        <v>477.93</v>
      </c>
      <c r="L213" s="7">
        <f t="shared" si="10"/>
        <v>1223.5999999999999</v>
      </c>
      <c r="M213" s="7">
        <v>25</v>
      </c>
      <c r="N213" s="7">
        <f t="shared" si="12"/>
        <v>2881.71</v>
      </c>
      <c r="O213" s="7">
        <f t="shared" si="11"/>
        <v>37368.29</v>
      </c>
    </row>
    <row r="214" spans="1:15" ht="24.95" customHeight="1" x14ac:dyDescent="0.25">
      <c r="A214" s="6">
        <v>206</v>
      </c>
      <c r="B214" t="s">
        <v>313</v>
      </c>
      <c r="C214" s="6" t="s">
        <v>309</v>
      </c>
      <c r="D214" s="6" t="s">
        <v>196</v>
      </c>
      <c r="E214" s="6" t="s">
        <v>28</v>
      </c>
      <c r="F214" s="6" t="s">
        <v>37</v>
      </c>
      <c r="G214" s="7">
        <v>57500</v>
      </c>
      <c r="H214" s="7">
        <v>0</v>
      </c>
      <c r="I214" s="7">
        <v>57500</v>
      </c>
      <c r="J214" s="7">
        <v>1650.25</v>
      </c>
      <c r="K214" s="7">
        <v>3016.23</v>
      </c>
      <c r="L214" s="7">
        <f t="shared" si="10"/>
        <v>1748</v>
      </c>
      <c r="M214" s="7">
        <v>2025</v>
      </c>
      <c r="N214" s="7">
        <f t="shared" si="12"/>
        <v>8439.48</v>
      </c>
      <c r="O214" s="7">
        <f t="shared" si="11"/>
        <v>49060.520000000004</v>
      </c>
    </row>
    <row r="215" spans="1:15" ht="24.95" customHeight="1" x14ac:dyDescent="0.25">
      <c r="A215" s="6">
        <v>207</v>
      </c>
      <c r="B215" t="s">
        <v>314</v>
      </c>
      <c r="C215" s="6" t="s">
        <v>309</v>
      </c>
      <c r="D215" s="6" t="s">
        <v>196</v>
      </c>
      <c r="E215" s="6" t="s">
        <v>54</v>
      </c>
      <c r="F215" s="6" t="s">
        <v>37</v>
      </c>
      <c r="G215" s="7">
        <v>57500</v>
      </c>
      <c r="H215" s="7">
        <v>0</v>
      </c>
      <c r="I215" s="7">
        <v>57500</v>
      </c>
      <c r="J215" s="7">
        <v>1650.25</v>
      </c>
      <c r="K215" s="7">
        <v>3016.23</v>
      </c>
      <c r="L215" s="7">
        <f t="shared" si="10"/>
        <v>1748</v>
      </c>
      <c r="M215" s="7">
        <v>425</v>
      </c>
      <c r="N215" s="7">
        <f t="shared" si="12"/>
        <v>6839.48</v>
      </c>
      <c r="O215" s="7">
        <f t="shared" si="11"/>
        <v>50660.520000000004</v>
      </c>
    </row>
    <row r="216" spans="1:15" ht="24.95" customHeight="1" x14ac:dyDescent="0.25">
      <c r="A216" s="6">
        <v>208</v>
      </c>
      <c r="B216" s="6" t="s">
        <v>315</v>
      </c>
      <c r="C216" s="6" t="s">
        <v>309</v>
      </c>
      <c r="D216" s="6" t="s">
        <v>40</v>
      </c>
      <c r="E216" s="6" t="s">
        <v>36</v>
      </c>
      <c r="F216" s="6" t="s">
        <v>37</v>
      </c>
      <c r="G216" s="7">
        <v>20000</v>
      </c>
      <c r="H216" s="7">
        <v>0</v>
      </c>
      <c r="I216" s="7">
        <v>20000</v>
      </c>
      <c r="J216" s="7">
        <v>574</v>
      </c>
      <c r="K216" s="7">
        <v>0</v>
      </c>
      <c r="L216" s="7">
        <f t="shared" si="10"/>
        <v>608</v>
      </c>
      <c r="M216" s="7">
        <v>5351.38</v>
      </c>
      <c r="N216" s="7">
        <f t="shared" si="12"/>
        <v>6533.38</v>
      </c>
      <c r="O216" s="7">
        <f t="shared" si="11"/>
        <v>13466.619999999999</v>
      </c>
    </row>
    <row r="217" spans="1:15" ht="24.95" customHeight="1" x14ac:dyDescent="0.25">
      <c r="A217" s="6">
        <v>209</v>
      </c>
      <c r="B217" t="s">
        <v>1513</v>
      </c>
      <c r="C217" s="6" t="s">
        <v>309</v>
      </c>
      <c r="D217" s="6" t="s">
        <v>40</v>
      </c>
      <c r="E217" s="6" t="s">
        <v>28</v>
      </c>
      <c r="F217" s="6" t="s">
        <v>29</v>
      </c>
      <c r="G217" s="7">
        <v>25000</v>
      </c>
      <c r="H217" s="7">
        <v>0</v>
      </c>
      <c r="I217" s="7">
        <v>25000</v>
      </c>
      <c r="J217" s="7">
        <v>717.5</v>
      </c>
      <c r="K217" s="7">
        <v>0</v>
      </c>
      <c r="L217" s="7">
        <v>760</v>
      </c>
      <c r="M217" s="7">
        <v>25</v>
      </c>
      <c r="N217" s="7">
        <f t="shared" si="12"/>
        <v>1502.5</v>
      </c>
      <c r="O217" s="7">
        <f t="shared" si="11"/>
        <v>23497.5</v>
      </c>
    </row>
    <row r="218" spans="1:15" ht="24.95" customHeight="1" x14ac:dyDescent="0.25">
      <c r="A218" s="6">
        <v>210</v>
      </c>
      <c r="B218" t="s">
        <v>316</v>
      </c>
      <c r="C218" s="6" t="s">
        <v>317</v>
      </c>
      <c r="D218" s="6" t="s">
        <v>196</v>
      </c>
      <c r="E218" s="6" t="s">
        <v>54</v>
      </c>
      <c r="F218" s="6" t="s">
        <v>29</v>
      </c>
      <c r="G218" s="7">
        <v>57500</v>
      </c>
      <c r="H218" s="7">
        <v>0</v>
      </c>
      <c r="I218" s="7">
        <v>57500</v>
      </c>
      <c r="J218" s="7">
        <v>1650.25</v>
      </c>
      <c r="K218" s="7">
        <v>3016.23</v>
      </c>
      <c r="L218" s="7">
        <f t="shared" si="10"/>
        <v>1748</v>
      </c>
      <c r="M218" s="7">
        <v>2625</v>
      </c>
      <c r="N218" s="7">
        <f t="shared" si="12"/>
        <v>9039.48</v>
      </c>
      <c r="O218" s="7">
        <f t="shared" si="11"/>
        <v>48460.520000000004</v>
      </c>
    </row>
    <row r="219" spans="1:15" ht="24.95" customHeight="1" x14ac:dyDescent="0.25">
      <c r="A219" s="6">
        <v>211</v>
      </c>
      <c r="B219" s="6" t="s">
        <v>318</v>
      </c>
      <c r="C219" s="6" t="s">
        <v>317</v>
      </c>
      <c r="D219" s="6" t="s">
        <v>182</v>
      </c>
      <c r="E219" s="6" t="s">
        <v>54</v>
      </c>
      <c r="F219" s="6" t="s">
        <v>37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0"/>
        <v>1520</v>
      </c>
      <c r="M219" s="7">
        <v>45157.3</v>
      </c>
      <c r="N219" s="7">
        <f t="shared" si="12"/>
        <v>49966.3</v>
      </c>
      <c r="O219" s="7">
        <f t="shared" si="11"/>
        <v>33.69999999999709</v>
      </c>
    </row>
    <row r="220" spans="1:15" ht="24.95" customHeight="1" x14ac:dyDescent="0.25">
      <c r="A220" s="6">
        <v>212</v>
      </c>
      <c r="B220" s="6" t="s">
        <v>319</v>
      </c>
      <c r="C220" s="6" t="s">
        <v>317</v>
      </c>
      <c r="D220" s="6" t="s">
        <v>65</v>
      </c>
      <c r="E220" s="6" t="s">
        <v>54</v>
      </c>
      <c r="F220" s="6" t="s">
        <v>37</v>
      </c>
      <c r="G220" s="7">
        <v>22050</v>
      </c>
      <c r="H220" s="7">
        <v>0</v>
      </c>
      <c r="I220" s="7">
        <v>22050</v>
      </c>
      <c r="J220" s="7">
        <v>632.84</v>
      </c>
      <c r="K220" s="7">
        <v>0</v>
      </c>
      <c r="L220" s="7">
        <f t="shared" si="10"/>
        <v>670.32</v>
      </c>
      <c r="M220" s="7">
        <v>25</v>
      </c>
      <c r="N220" s="7">
        <f t="shared" si="12"/>
        <v>1328.16</v>
      </c>
      <c r="O220" s="7">
        <f t="shared" si="11"/>
        <v>20721.84</v>
      </c>
    </row>
    <row r="221" spans="1:15" ht="24.95" customHeight="1" x14ac:dyDescent="0.25">
      <c r="A221" s="6">
        <v>213</v>
      </c>
      <c r="B221" t="s">
        <v>322</v>
      </c>
      <c r="C221" s="1" t="s">
        <v>320</v>
      </c>
      <c r="D221" t="s">
        <v>251</v>
      </c>
      <c r="E221" s="6" t="s">
        <v>36</v>
      </c>
      <c r="F221" s="6" t="s">
        <v>29</v>
      </c>
      <c r="G221" s="7">
        <v>15000</v>
      </c>
      <c r="H221" s="7">
        <v>0</v>
      </c>
      <c r="I221" s="7">
        <v>15000</v>
      </c>
      <c r="J221" s="7">
        <v>430.5</v>
      </c>
      <c r="K221" s="7">
        <v>0</v>
      </c>
      <c r="L221" s="7">
        <f t="shared" si="10"/>
        <v>456</v>
      </c>
      <c r="M221" s="7">
        <v>25</v>
      </c>
      <c r="N221" s="7">
        <f t="shared" si="12"/>
        <v>911.5</v>
      </c>
      <c r="O221" s="7">
        <f t="shared" si="11"/>
        <v>14088.5</v>
      </c>
    </row>
    <row r="222" spans="1:15" ht="24.95" customHeight="1" x14ac:dyDescent="0.25">
      <c r="A222" s="6">
        <v>214</v>
      </c>
      <c r="B222" t="s">
        <v>323</v>
      </c>
      <c r="C222" s="1" t="s">
        <v>320</v>
      </c>
      <c r="D222" t="s">
        <v>114</v>
      </c>
      <c r="E222" s="6" t="s">
        <v>36</v>
      </c>
      <c r="F222" s="6" t="s">
        <v>37</v>
      </c>
      <c r="G222" s="7">
        <v>11000</v>
      </c>
      <c r="H222" s="7">
        <v>0</v>
      </c>
      <c r="I222" s="7">
        <v>11000</v>
      </c>
      <c r="J222" s="7">
        <v>315.7</v>
      </c>
      <c r="K222" s="7">
        <v>0</v>
      </c>
      <c r="L222" s="7">
        <f t="shared" si="10"/>
        <v>334.4</v>
      </c>
      <c r="M222" s="7">
        <v>25</v>
      </c>
      <c r="N222" s="7">
        <f t="shared" si="12"/>
        <v>675.09999999999991</v>
      </c>
      <c r="O222" s="7">
        <f t="shared" si="11"/>
        <v>10324.9</v>
      </c>
    </row>
    <row r="223" spans="1:15" ht="24.95" customHeight="1" x14ac:dyDescent="0.25">
      <c r="A223" s="6">
        <v>215</v>
      </c>
      <c r="B223" s="6" t="s">
        <v>324</v>
      </c>
      <c r="C223" s="6" t="s">
        <v>325</v>
      </c>
      <c r="D223" s="6" t="s">
        <v>65</v>
      </c>
      <c r="E223" s="6" t="s">
        <v>54</v>
      </c>
      <c r="F223" s="6" t="s">
        <v>37</v>
      </c>
      <c r="G223" s="7">
        <v>26250</v>
      </c>
      <c r="H223" s="7">
        <v>0</v>
      </c>
      <c r="I223" s="7">
        <v>26250</v>
      </c>
      <c r="J223" s="7">
        <v>753.38</v>
      </c>
      <c r="K223" s="7">
        <v>0</v>
      </c>
      <c r="L223" s="7">
        <f t="shared" si="10"/>
        <v>798</v>
      </c>
      <c r="M223" s="7">
        <v>2135.8000000000002</v>
      </c>
      <c r="N223" s="7">
        <f t="shared" si="12"/>
        <v>3687.1800000000003</v>
      </c>
      <c r="O223" s="7">
        <f t="shared" si="11"/>
        <v>22562.82</v>
      </c>
    </row>
    <row r="224" spans="1:15" s="8" customFormat="1" ht="24.95" customHeight="1" x14ac:dyDescent="0.25">
      <c r="A224" s="6">
        <v>216</v>
      </c>
      <c r="B224" s="6" t="s">
        <v>326</v>
      </c>
      <c r="C224" s="6" t="s">
        <v>327</v>
      </c>
      <c r="D224" s="6" t="s">
        <v>328</v>
      </c>
      <c r="E224" s="6" t="s">
        <v>54</v>
      </c>
      <c r="F224" s="6" t="s">
        <v>29</v>
      </c>
      <c r="G224" s="7">
        <v>60000</v>
      </c>
      <c r="H224" s="7">
        <v>0</v>
      </c>
      <c r="I224" s="7">
        <v>60000</v>
      </c>
      <c r="J224" s="7">
        <v>1722</v>
      </c>
      <c r="K224" s="7">
        <v>3486.68</v>
      </c>
      <c r="L224" s="7">
        <f t="shared" si="10"/>
        <v>1824</v>
      </c>
      <c r="M224" s="7">
        <v>525</v>
      </c>
      <c r="N224" s="7">
        <f t="shared" si="12"/>
        <v>7557.68</v>
      </c>
      <c r="O224" s="7">
        <f t="shared" si="11"/>
        <v>52442.32</v>
      </c>
    </row>
    <row r="225" spans="1:15" ht="24.95" customHeight="1" x14ac:dyDescent="0.25">
      <c r="A225" s="6">
        <v>217</v>
      </c>
      <c r="B225" s="6" t="s">
        <v>329</v>
      </c>
      <c r="C225" s="6" t="s">
        <v>327</v>
      </c>
      <c r="D225" s="6" t="s">
        <v>65</v>
      </c>
      <c r="E225" s="6" t="s">
        <v>36</v>
      </c>
      <c r="F225" s="6" t="s">
        <v>37</v>
      </c>
      <c r="G225" s="7">
        <v>22050</v>
      </c>
      <c r="H225" s="7">
        <v>0</v>
      </c>
      <c r="I225" s="7">
        <v>22050</v>
      </c>
      <c r="J225" s="7">
        <v>632.84</v>
      </c>
      <c r="K225" s="7">
        <v>0</v>
      </c>
      <c r="L225" s="7">
        <f t="shared" si="10"/>
        <v>670.32</v>
      </c>
      <c r="M225" s="7">
        <v>125</v>
      </c>
      <c r="N225" s="7">
        <f t="shared" si="12"/>
        <v>1428.16</v>
      </c>
      <c r="O225" s="7">
        <f t="shared" si="11"/>
        <v>20621.84</v>
      </c>
    </row>
    <row r="226" spans="1:15" ht="24.95" customHeight="1" x14ac:dyDescent="0.25">
      <c r="A226" s="6">
        <v>218</v>
      </c>
      <c r="B226" t="s">
        <v>330</v>
      </c>
      <c r="C226" s="6" t="s">
        <v>327</v>
      </c>
      <c r="D226" t="s">
        <v>46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f t="shared" si="10"/>
        <v>456</v>
      </c>
      <c r="M226" s="7">
        <v>25</v>
      </c>
      <c r="N226" s="7">
        <f t="shared" si="12"/>
        <v>911.5</v>
      </c>
      <c r="O226" s="7">
        <f t="shared" si="11"/>
        <v>14088.5</v>
      </c>
    </row>
    <row r="227" spans="1:15" ht="24.95" customHeight="1" x14ac:dyDescent="0.25">
      <c r="A227" s="6">
        <v>219</v>
      </c>
      <c r="B227" t="s">
        <v>331</v>
      </c>
      <c r="C227" s="6" t="s">
        <v>327</v>
      </c>
      <c r="D227" t="s">
        <v>46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f t="shared" si="10"/>
        <v>456</v>
      </c>
      <c r="M227" s="7">
        <v>25</v>
      </c>
      <c r="N227" s="7">
        <f t="shared" si="12"/>
        <v>911.5</v>
      </c>
      <c r="O227" s="7">
        <f t="shared" si="11"/>
        <v>14088.5</v>
      </c>
    </row>
    <row r="228" spans="1:15" ht="24.95" customHeight="1" x14ac:dyDescent="0.25">
      <c r="A228" s="6">
        <v>220</v>
      </c>
      <c r="B228" t="s">
        <v>1391</v>
      </c>
      <c r="C228" s="6" t="s">
        <v>327</v>
      </c>
      <c r="D228" t="s">
        <v>46</v>
      </c>
      <c r="E228" s="6" t="s">
        <v>36</v>
      </c>
      <c r="F228" s="6" t="s">
        <v>37</v>
      </c>
      <c r="G228" s="7">
        <v>11000</v>
      </c>
      <c r="H228" s="7">
        <v>0</v>
      </c>
      <c r="I228" s="7">
        <v>11000</v>
      </c>
      <c r="J228" s="7">
        <v>315.7</v>
      </c>
      <c r="K228" s="7">
        <v>0</v>
      </c>
      <c r="L228" s="7">
        <f t="shared" si="10"/>
        <v>334.4</v>
      </c>
      <c r="M228" s="7">
        <v>25</v>
      </c>
      <c r="N228" s="7">
        <f t="shared" si="12"/>
        <v>675.09999999999991</v>
      </c>
      <c r="O228" s="7">
        <f t="shared" si="11"/>
        <v>10324.9</v>
      </c>
    </row>
    <row r="229" spans="1:15" ht="24.95" customHeight="1" x14ac:dyDescent="0.25">
      <c r="A229" s="6">
        <v>221</v>
      </c>
      <c r="B229" t="s">
        <v>332</v>
      </c>
      <c r="C229" s="6" t="s">
        <v>333</v>
      </c>
      <c r="D229" t="s">
        <v>196</v>
      </c>
      <c r="E229" s="6" t="s">
        <v>28</v>
      </c>
      <c r="F229" s="6" t="s">
        <v>37</v>
      </c>
      <c r="G229" s="7">
        <v>57500</v>
      </c>
      <c r="H229" s="7">
        <v>0</v>
      </c>
      <c r="I229" s="7">
        <v>57500</v>
      </c>
      <c r="J229" s="7">
        <v>1650.25</v>
      </c>
      <c r="K229" s="7">
        <v>2397.87</v>
      </c>
      <c r="L229" s="7">
        <f t="shared" si="10"/>
        <v>1748</v>
      </c>
      <c r="M229" s="7">
        <v>11789.6</v>
      </c>
      <c r="N229" s="7">
        <f t="shared" si="12"/>
        <v>17585.72</v>
      </c>
      <c r="O229" s="7">
        <f t="shared" si="11"/>
        <v>39914.28</v>
      </c>
    </row>
    <row r="230" spans="1:15" s="8" customFormat="1" ht="24.95" customHeight="1" x14ac:dyDescent="0.25">
      <c r="A230" s="6">
        <v>222</v>
      </c>
      <c r="B230" s="6" t="s">
        <v>334</v>
      </c>
      <c r="C230" s="6" t="s">
        <v>335</v>
      </c>
      <c r="D230" s="6" t="s">
        <v>290</v>
      </c>
      <c r="E230" s="6" t="s">
        <v>28</v>
      </c>
      <c r="F230" s="6" t="s">
        <v>29</v>
      </c>
      <c r="G230" s="7">
        <v>90000</v>
      </c>
      <c r="H230" s="7">
        <v>0</v>
      </c>
      <c r="I230" s="7">
        <v>90000</v>
      </c>
      <c r="J230" s="7">
        <v>2583</v>
      </c>
      <c r="K230" s="7">
        <v>9753.1200000000008</v>
      </c>
      <c r="L230" s="7">
        <f t="shared" si="10"/>
        <v>2736</v>
      </c>
      <c r="M230" s="7">
        <v>2195</v>
      </c>
      <c r="N230" s="7">
        <f t="shared" si="12"/>
        <v>17267.120000000003</v>
      </c>
      <c r="O230" s="7">
        <f t="shared" si="11"/>
        <v>72732.88</v>
      </c>
    </row>
    <row r="231" spans="1:15" ht="24.95" customHeight="1" x14ac:dyDescent="0.25">
      <c r="A231" s="6">
        <v>223</v>
      </c>
      <c r="B231" t="s">
        <v>336</v>
      </c>
      <c r="C231" s="6" t="s">
        <v>274</v>
      </c>
      <c r="D231" t="s">
        <v>1335</v>
      </c>
      <c r="E231" s="6" t="s">
        <v>28</v>
      </c>
      <c r="F231" s="6" t="s">
        <v>37</v>
      </c>
      <c r="G231" s="7">
        <v>30000</v>
      </c>
      <c r="H231" s="7">
        <v>0</v>
      </c>
      <c r="I231" s="7">
        <v>30000</v>
      </c>
      <c r="J231" s="7">
        <v>861</v>
      </c>
      <c r="K231" s="7">
        <v>0</v>
      </c>
      <c r="L231" s="7">
        <f t="shared" si="10"/>
        <v>912</v>
      </c>
      <c r="M231" s="7">
        <v>25</v>
      </c>
      <c r="N231" s="7">
        <f t="shared" si="12"/>
        <v>1798</v>
      </c>
      <c r="O231" s="7">
        <f t="shared" si="11"/>
        <v>28202</v>
      </c>
    </row>
    <row r="232" spans="1:15" ht="24.95" customHeight="1" x14ac:dyDescent="0.25">
      <c r="A232" s="6">
        <v>224</v>
      </c>
      <c r="B232" t="s">
        <v>337</v>
      </c>
      <c r="C232" s="6" t="s">
        <v>338</v>
      </c>
      <c r="D232" t="s">
        <v>68</v>
      </c>
      <c r="E232" s="6" t="s">
        <v>54</v>
      </c>
      <c r="F232" s="6" t="s">
        <v>29</v>
      </c>
      <c r="G232" s="7">
        <v>57500</v>
      </c>
      <c r="H232" s="7">
        <v>0</v>
      </c>
      <c r="I232" s="7">
        <v>57500</v>
      </c>
      <c r="J232" s="7">
        <v>1650.25</v>
      </c>
      <c r="K232" s="7">
        <v>3016.23</v>
      </c>
      <c r="L232" s="7">
        <f t="shared" si="10"/>
        <v>1748</v>
      </c>
      <c r="M232" s="7">
        <v>1684</v>
      </c>
      <c r="N232" s="7">
        <f t="shared" si="12"/>
        <v>8098.48</v>
      </c>
      <c r="O232" s="7">
        <f t="shared" si="11"/>
        <v>49401.520000000004</v>
      </c>
    </row>
    <row r="233" spans="1:15" s="8" customFormat="1" ht="24.95" customHeight="1" x14ac:dyDescent="0.25">
      <c r="A233" s="6">
        <v>225</v>
      </c>
      <c r="B233" s="6" t="s">
        <v>339</v>
      </c>
      <c r="C233" s="6" t="s">
        <v>340</v>
      </c>
      <c r="D233" s="6" t="s">
        <v>68</v>
      </c>
      <c r="E233" s="6" t="s">
        <v>54</v>
      </c>
      <c r="F233" s="6" t="s">
        <v>37</v>
      </c>
      <c r="G233" s="7">
        <v>69000</v>
      </c>
      <c r="H233" s="7">
        <v>0</v>
      </c>
      <c r="I233" s="7">
        <v>69000</v>
      </c>
      <c r="J233" s="7">
        <v>1980.3</v>
      </c>
      <c r="K233" s="7">
        <v>5180.3</v>
      </c>
      <c r="L233" s="7">
        <f t="shared" si="10"/>
        <v>2097.6</v>
      </c>
      <c r="M233" s="7">
        <v>425</v>
      </c>
      <c r="N233" s="7">
        <f t="shared" si="12"/>
        <v>9683.2000000000007</v>
      </c>
      <c r="O233" s="7">
        <f t="shared" si="11"/>
        <v>59316.800000000003</v>
      </c>
    </row>
    <row r="234" spans="1:15" ht="24.95" customHeight="1" x14ac:dyDescent="0.25">
      <c r="A234" s="6">
        <v>226</v>
      </c>
      <c r="B234" s="6" t="s">
        <v>341</v>
      </c>
      <c r="C234" s="6" t="s">
        <v>340</v>
      </c>
      <c r="D234" s="6" t="s">
        <v>196</v>
      </c>
      <c r="E234" s="6" t="s">
        <v>54</v>
      </c>
      <c r="F234" s="6" t="s">
        <v>29</v>
      </c>
      <c r="G234" s="7">
        <v>57500</v>
      </c>
      <c r="H234" s="7">
        <v>0</v>
      </c>
      <c r="I234" s="7">
        <v>57500</v>
      </c>
      <c r="J234" s="7">
        <v>1650.25</v>
      </c>
      <c r="K234" s="7">
        <v>3016.23</v>
      </c>
      <c r="L234" s="7">
        <f t="shared" si="10"/>
        <v>1748</v>
      </c>
      <c r="M234" s="7">
        <v>425</v>
      </c>
      <c r="N234" s="7">
        <f t="shared" si="12"/>
        <v>6839.48</v>
      </c>
      <c r="O234" s="7">
        <f t="shared" si="11"/>
        <v>50660.520000000004</v>
      </c>
    </row>
    <row r="235" spans="1:15" ht="24.95" customHeight="1" x14ac:dyDescent="0.25">
      <c r="A235" s="6">
        <v>227</v>
      </c>
      <c r="B235" s="6" t="s">
        <v>342</v>
      </c>
      <c r="C235" s="6" t="s">
        <v>340</v>
      </c>
      <c r="D235" s="6" t="s">
        <v>114</v>
      </c>
      <c r="E235" s="6" t="s">
        <v>36</v>
      </c>
      <c r="F235" s="6" t="s">
        <v>37</v>
      </c>
      <c r="G235" s="7">
        <v>15000</v>
      </c>
      <c r="H235" s="7">
        <v>0</v>
      </c>
      <c r="I235" s="7">
        <v>15000</v>
      </c>
      <c r="J235" s="7">
        <v>430.5</v>
      </c>
      <c r="K235" s="7">
        <v>0</v>
      </c>
      <c r="L235" s="7">
        <f t="shared" si="10"/>
        <v>456</v>
      </c>
      <c r="M235" s="7">
        <v>25</v>
      </c>
      <c r="N235" s="7">
        <f t="shared" si="12"/>
        <v>911.5</v>
      </c>
      <c r="O235" s="7">
        <f t="shared" si="11"/>
        <v>14088.5</v>
      </c>
    </row>
    <row r="236" spans="1:15" ht="24.95" customHeight="1" x14ac:dyDescent="0.25">
      <c r="A236" s="6">
        <v>228</v>
      </c>
      <c r="B236" s="6" t="s">
        <v>343</v>
      </c>
      <c r="C236" s="6" t="s">
        <v>340</v>
      </c>
      <c r="D236" s="6" t="s">
        <v>121</v>
      </c>
      <c r="E236" s="6" t="s">
        <v>36</v>
      </c>
      <c r="F236" s="6" t="s">
        <v>29</v>
      </c>
      <c r="G236" s="7">
        <v>11000</v>
      </c>
      <c r="H236" s="7">
        <v>0</v>
      </c>
      <c r="I236" s="7">
        <v>11000</v>
      </c>
      <c r="J236" s="7">
        <v>315.7</v>
      </c>
      <c r="K236" s="7">
        <v>0</v>
      </c>
      <c r="L236" s="7">
        <f t="shared" si="10"/>
        <v>334.4</v>
      </c>
      <c r="M236" s="7">
        <v>25</v>
      </c>
      <c r="N236" s="7">
        <f t="shared" si="12"/>
        <v>675.09999999999991</v>
      </c>
      <c r="O236" s="7">
        <f t="shared" si="11"/>
        <v>10324.9</v>
      </c>
    </row>
    <row r="237" spans="1:15" ht="24.95" customHeight="1" x14ac:dyDescent="0.25">
      <c r="A237" s="6">
        <v>229</v>
      </c>
      <c r="B237" t="s">
        <v>1277</v>
      </c>
      <c r="C237" s="6" t="s">
        <v>340</v>
      </c>
      <c r="D237" s="6" t="s">
        <v>1276</v>
      </c>
      <c r="E237" s="6" t="s">
        <v>36</v>
      </c>
      <c r="F237" s="6" t="s">
        <v>29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f t="shared" si="10"/>
        <v>456</v>
      </c>
      <c r="M237" s="7">
        <v>25</v>
      </c>
      <c r="N237" s="7">
        <f t="shared" si="12"/>
        <v>911.5</v>
      </c>
      <c r="O237" s="7">
        <f t="shared" si="11"/>
        <v>14088.5</v>
      </c>
    </row>
    <row r="238" spans="1:15" ht="24.95" customHeight="1" x14ac:dyDescent="0.25">
      <c r="A238" s="6">
        <v>230</v>
      </c>
      <c r="B238" s="6" t="s">
        <v>344</v>
      </c>
      <c r="C238" s="6" t="s">
        <v>340</v>
      </c>
      <c r="D238" s="6" t="s">
        <v>46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0"/>
        <v>334.4</v>
      </c>
      <c r="M238" s="7">
        <v>25</v>
      </c>
      <c r="N238" s="7">
        <f t="shared" si="12"/>
        <v>675.09999999999991</v>
      </c>
      <c r="O238" s="7">
        <f t="shared" si="11"/>
        <v>10324.9</v>
      </c>
    </row>
    <row r="239" spans="1:15" ht="24.95" customHeight="1" x14ac:dyDescent="0.25">
      <c r="A239" s="6">
        <v>231</v>
      </c>
      <c r="B239" t="s">
        <v>1512</v>
      </c>
      <c r="C239" s="6" t="s">
        <v>340</v>
      </c>
      <c r="D239" s="6" t="s">
        <v>46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v>456</v>
      </c>
      <c r="M239" s="7">
        <v>25</v>
      </c>
      <c r="N239" s="7">
        <f t="shared" si="12"/>
        <v>911.5</v>
      </c>
      <c r="O239" s="7">
        <f t="shared" si="11"/>
        <v>14088.5</v>
      </c>
    </row>
    <row r="240" spans="1:15" ht="24.95" customHeight="1" x14ac:dyDescent="0.25">
      <c r="A240" s="6">
        <v>232</v>
      </c>
      <c r="B240" t="s">
        <v>346</v>
      </c>
      <c r="C240" s="6" t="s">
        <v>345</v>
      </c>
      <c r="D240" s="6" t="s">
        <v>1538</v>
      </c>
      <c r="E240" s="6" t="s">
        <v>54</v>
      </c>
      <c r="F240" s="6" t="s">
        <v>37</v>
      </c>
      <c r="G240" s="7">
        <v>57500</v>
      </c>
      <c r="H240" s="7">
        <v>0</v>
      </c>
      <c r="I240" s="7">
        <v>57500</v>
      </c>
      <c r="J240" s="7">
        <v>1650.25</v>
      </c>
      <c r="K240" s="7">
        <v>2140.56</v>
      </c>
      <c r="L240" s="7">
        <f t="shared" si="10"/>
        <v>1748</v>
      </c>
      <c r="M240" s="7">
        <v>5571.38</v>
      </c>
      <c r="N240" s="7">
        <f t="shared" si="12"/>
        <v>11110.189999999999</v>
      </c>
      <c r="O240" s="7">
        <f t="shared" si="11"/>
        <v>46389.81</v>
      </c>
    </row>
    <row r="241" spans="1:15" ht="24.95" customHeight="1" x14ac:dyDescent="0.25">
      <c r="A241" s="6">
        <v>233</v>
      </c>
      <c r="B241" s="6" t="s">
        <v>920</v>
      </c>
      <c r="C241" s="6" t="s">
        <v>345</v>
      </c>
      <c r="D241" s="6" t="s">
        <v>196</v>
      </c>
      <c r="E241" s="6" t="s">
        <v>28</v>
      </c>
      <c r="F241" s="6" t="s">
        <v>37</v>
      </c>
      <c r="G241" s="7">
        <v>40250</v>
      </c>
      <c r="H241" s="7">
        <v>0</v>
      </c>
      <c r="I241" s="7">
        <v>40250</v>
      </c>
      <c r="J241" s="7">
        <v>1155.18</v>
      </c>
      <c r="K241" s="7">
        <v>477.93</v>
      </c>
      <c r="L241" s="7">
        <f t="shared" si="10"/>
        <v>1223.5999999999999</v>
      </c>
      <c r="M241" s="7">
        <v>25</v>
      </c>
      <c r="N241" s="7">
        <f t="shared" si="12"/>
        <v>2881.71</v>
      </c>
      <c r="O241" s="7">
        <f t="shared" si="11"/>
        <v>37368.29</v>
      </c>
    </row>
    <row r="242" spans="1:15" ht="24.95" customHeight="1" x14ac:dyDescent="0.25">
      <c r="A242" s="6">
        <v>234</v>
      </c>
      <c r="B242" s="6" t="s">
        <v>937</v>
      </c>
      <c r="C242" s="6" t="s">
        <v>345</v>
      </c>
      <c r="D242" s="6" t="s">
        <v>196</v>
      </c>
      <c r="E242" s="6" t="s">
        <v>28</v>
      </c>
      <c r="F242" s="6" t="s">
        <v>37</v>
      </c>
      <c r="G242" s="7">
        <v>40250</v>
      </c>
      <c r="H242" s="7">
        <v>0</v>
      </c>
      <c r="I242" s="7">
        <v>40250</v>
      </c>
      <c r="J242" s="7">
        <v>1155.18</v>
      </c>
      <c r="K242" s="7">
        <v>477.93</v>
      </c>
      <c r="L242" s="7">
        <f t="shared" si="10"/>
        <v>1223.5999999999999</v>
      </c>
      <c r="M242" s="7">
        <v>25</v>
      </c>
      <c r="N242" s="7">
        <f t="shared" si="12"/>
        <v>2881.71</v>
      </c>
      <c r="O242" s="7">
        <f t="shared" si="11"/>
        <v>37368.29</v>
      </c>
    </row>
    <row r="243" spans="1:15" ht="24.95" customHeight="1" x14ac:dyDescent="0.25">
      <c r="A243" s="6">
        <v>235</v>
      </c>
      <c r="B243" s="6" t="s">
        <v>347</v>
      </c>
      <c r="C243" s="6" t="s">
        <v>348</v>
      </c>
      <c r="D243" s="6" t="s">
        <v>80</v>
      </c>
      <c r="E243" s="6" t="s">
        <v>36</v>
      </c>
      <c r="F243" s="6" t="s">
        <v>37</v>
      </c>
      <c r="G243" s="7">
        <v>22050</v>
      </c>
      <c r="H243" s="7">
        <v>0</v>
      </c>
      <c r="I243" s="7">
        <v>22050</v>
      </c>
      <c r="J243" s="7">
        <v>632.84</v>
      </c>
      <c r="K243" s="7">
        <v>0</v>
      </c>
      <c r="L243" s="7">
        <f t="shared" si="10"/>
        <v>670.32</v>
      </c>
      <c r="M243" s="7">
        <v>1257.3</v>
      </c>
      <c r="N243" s="7">
        <f t="shared" si="12"/>
        <v>2560.46</v>
      </c>
      <c r="O243" s="7">
        <f t="shared" si="11"/>
        <v>19489.54</v>
      </c>
    </row>
    <row r="244" spans="1:15" ht="24.95" customHeight="1" x14ac:dyDescent="0.25">
      <c r="A244" s="6">
        <v>236</v>
      </c>
      <c r="B244" s="6" t="s">
        <v>349</v>
      </c>
      <c r="C244" s="6" t="s">
        <v>348</v>
      </c>
      <c r="D244" s="6" t="s">
        <v>1506</v>
      </c>
      <c r="E244" s="6" t="s">
        <v>54</v>
      </c>
      <c r="F244" s="6" t="s">
        <v>37</v>
      </c>
      <c r="G244" s="7">
        <v>57500</v>
      </c>
      <c r="H244" s="7">
        <v>0</v>
      </c>
      <c r="I244" s="7">
        <v>57500</v>
      </c>
      <c r="J244" s="7">
        <v>1650.25</v>
      </c>
      <c r="K244" s="7">
        <v>3016.23</v>
      </c>
      <c r="L244" s="7">
        <f t="shared" si="10"/>
        <v>1748</v>
      </c>
      <c r="M244" s="7">
        <v>1073.5</v>
      </c>
      <c r="N244" s="7">
        <f t="shared" si="12"/>
        <v>7487.98</v>
      </c>
      <c r="O244" s="7">
        <f t="shared" si="11"/>
        <v>50012.020000000004</v>
      </c>
    </row>
    <row r="245" spans="1:15" ht="24.95" customHeight="1" x14ac:dyDescent="0.25">
      <c r="A245" s="6">
        <v>237</v>
      </c>
      <c r="B245" s="6" t="s">
        <v>350</v>
      </c>
      <c r="C245" s="6" t="s">
        <v>351</v>
      </c>
      <c r="D245" s="6" t="s">
        <v>254</v>
      </c>
      <c r="E245" s="6" t="s">
        <v>36</v>
      </c>
      <c r="F245" s="6" t="s">
        <v>29</v>
      </c>
      <c r="G245" s="7">
        <v>11000</v>
      </c>
      <c r="H245" s="7">
        <v>0</v>
      </c>
      <c r="I245" s="7">
        <v>11000</v>
      </c>
      <c r="J245" s="7">
        <v>315.7</v>
      </c>
      <c r="K245" s="7">
        <v>0</v>
      </c>
      <c r="L245" s="7">
        <f t="shared" si="10"/>
        <v>334.4</v>
      </c>
      <c r="M245" s="7">
        <v>25</v>
      </c>
      <c r="N245" s="7">
        <f t="shared" si="12"/>
        <v>675.09999999999991</v>
      </c>
      <c r="O245" s="7">
        <f t="shared" si="11"/>
        <v>10324.9</v>
      </c>
    </row>
    <row r="246" spans="1:15" ht="24.95" customHeight="1" x14ac:dyDescent="0.25">
      <c r="A246" s="6">
        <v>238</v>
      </c>
      <c r="B246" s="6" t="s">
        <v>352</v>
      </c>
      <c r="C246" s="6" t="s">
        <v>353</v>
      </c>
      <c r="D246" s="6" t="s">
        <v>65</v>
      </c>
      <c r="E246" s="6" t="s">
        <v>36</v>
      </c>
      <c r="F246" s="6" t="s">
        <v>37</v>
      </c>
      <c r="G246" s="7">
        <v>32000</v>
      </c>
      <c r="H246" s="7">
        <v>0</v>
      </c>
      <c r="I246" s="7">
        <v>32000</v>
      </c>
      <c r="J246" s="7">
        <v>918.4</v>
      </c>
      <c r="K246" s="7">
        <v>0</v>
      </c>
      <c r="L246" s="7">
        <f t="shared" si="10"/>
        <v>972.8</v>
      </c>
      <c r="M246" s="7">
        <v>1740.46</v>
      </c>
      <c r="N246" s="7">
        <f t="shared" si="12"/>
        <v>3631.66</v>
      </c>
      <c r="O246" s="7">
        <f t="shared" si="11"/>
        <v>28368.34</v>
      </c>
    </row>
    <row r="247" spans="1:15" ht="24.95" customHeight="1" x14ac:dyDescent="0.25">
      <c r="A247" s="6">
        <v>239</v>
      </c>
      <c r="B247" t="s">
        <v>354</v>
      </c>
      <c r="C247" s="6" t="s">
        <v>355</v>
      </c>
      <c r="D247" s="6" t="s">
        <v>196</v>
      </c>
      <c r="E247" s="6" t="s">
        <v>54</v>
      </c>
      <c r="F247" t="s">
        <v>29</v>
      </c>
      <c r="G247" s="7">
        <v>57500</v>
      </c>
      <c r="H247" s="7">
        <v>0</v>
      </c>
      <c r="I247" s="7">
        <v>57500</v>
      </c>
      <c r="J247" s="7">
        <v>1650.25</v>
      </c>
      <c r="K247" s="7">
        <v>3016.23</v>
      </c>
      <c r="L247" s="7">
        <f t="shared" si="10"/>
        <v>1748</v>
      </c>
      <c r="M247" s="7">
        <v>3530</v>
      </c>
      <c r="N247" s="7">
        <f t="shared" si="12"/>
        <v>9944.48</v>
      </c>
      <c r="O247" s="7">
        <f t="shared" si="11"/>
        <v>47555.520000000004</v>
      </c>
    </row>
    <row r="248" spans="1:15" ht="24.95" customHeight="1" x14ac:dyDescent="0.25">
      <c r="A248" s="6">
        <v>240</v>
      </c>
      <c r="B248" t="s">
        <v>356</v>
      </c>
      <c r="C248" s="6" t="s">
        <v>355</v>
      </c>
      <c r="D248" s="6" t="s">
        <v>196</v>
      </c>
      <c r="E248" s="6" t="s">
        <v>54</v>
      </c>
      <c r="F248" t="s">
        <v>37</v>
      </c>
      <c r="G248" s="7">
        <v>57500</v>
      </c>
      <c r="H248" s="7">
        <v>0</v>
      </c>
      <c r="I248" s="7">
        <v>57500</v>
      </c>
      <c r="J248" s="7">
        <v>1650.25</v>
      </c>
      <c r="K248" s="7">
        <v>3016.23</v>
      </c>
      <c r="L248" s="7">
        <f t="shared" si="10"/>
        <v>1748</v>
      </c>
      <c r="M248" s="7">
        <v>1657.3</v>
      </c>
      <c r="N248" s="7">
        <f t="shared" si="12"/>
        <v>8071.78</v>
      </c>
      <c r="O248" s="7">
        <f t="shared" si="11"/>
        <v>49428.22</v>
      </c>
    </row>
    <row r="249" spans="1:15" ht="24.95" customHeight="1" x14ac:dyDescent="0.25">
      <c r="A249" s="6">
        <v>241</v>
      </c>
      <c r="B249" s="10" t="s">
        <v>357</v>
      </c>
      <c r="C249" s="6" t="s">
        <v>355</v>
      </c>
      <c r="D249" s="6" t="s">
        <v>46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f t="shared" si="10"/>
        <v>456</v>
      </c>
      <c r="M249" s="7">
        <v>25</v>
      </c>
      <c r="N249" s="7">
        <f t="shared" si="12"/>
        <v>911.5</v>
      </c>
      <c r="O249" s="7">
        <f t="shared" si="11"/>
        <v>14088.5</v>
      </c>
    </row>
    <row r="250" spans="1:15" ht="24.95" customHeight="1" x14ac:dyDescent="0.25">
      <c r="A250" s="6">
        <v>242</v>
      </c>
      <c r="B250" s="6" t="s">
        <v>358</v>
      </c>
      <c r="C250" s="6" t="s">
        <v>355</v>
      </c>
      <c r="D250" s="6" t="s">
        <v>46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f t="shared" si="10"/>
        <v>456</v>
      </c>
      <c r="M250" s="7">
        <v>25</v>
      </c>
      <c r="N250" s="7">
        <f t="shared" si="12"/>
        <v>911.5</v>
      </c>
      <c r="O250" s="7">
        <f t="shared" si="11"/>
        <v>14088.5</v>
      </c>
    </row>
    <row r="251" spans="1:15" ht="24.95" customHeight="1" x14ac:dyDescent="0.25">
      <c r="A251" s="6">
        <v>243</v>
      </c>
      <c r="B251" t="s">
        <v>1555</v>
      </c>
      <c r="C251" s="6" t="s">
        <v>355</v>
      </c>
      <c r="D251" s="6" t="s">
        <v>46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v>456</v>
      </c>
      <c r="M251" s="7">
        <v>25</v>
      </c>
      <c r="N251" s="7">
        <f t="shared" si="12"/>
        <v>911.5</v>
      </c>
      <c r="O251" s="7">
        <f t="shared" si="11"/>
        <v>14088.5</v>
      </c>
    </row>
    <row r="252" spans="1:15" ht="24.95" customHeight="1" x14ac:dyDescent="0.25">
      <c r="A252" s="6">
        <v>244</v>
      </c>
      <c r="B252" s="6" t="s">
        <v>359</v>
      </c>
      <c r="C252" s="6" t="s">
        <v>355</v>
      </c>
      <c r="D252" s="6" t="s">
        <v>196</v>
      </c>
      <c r="E252" s="6" t="s">
        <v>54</v>
      </c>
      <c r="F252" s="6" t="s">
        <v>29</v>
      </c>
      <c r="G252" s="7">
        <v>57500</v>
      </c>
      <c r="H252" s="7">
        <v>0</v>
      </c>
      <c r="I252" s="7">
        <v>57500</v>
      </c>
      <c r="J252" s="7">
        <v>1650.25</v>
      </c>
      <c r="K252" s="7">
        <v>3016.23</v>
      </c>
      <c r="L252" s="7">
        <f t="shared" si="10"/>
        <v>1748</v>
      </c>
      <c r="M252" s="7">
        <v>525</v>
      </c>
      <c r="N252" s="7">
        <f t="shared" si="12"/>
        <v>6939.48</v>
      </c>
      <c r="O252" s="7">
        <f t="shared" si="11"/>
        <v>50560.520000000004</v>
      </c>
    </row>
    <row r="253" spans="1:15" ht="24.95" customHeight="1" x14ac:dyDescent="0.25">
      <c r="A253" s="6">
        <v>245</v>
      </c>
      <c r="B253" s="6" t="s">
        <v>360</v>
      </c>
      <c r="C253" s="6" t="s">
        <v>355</v>
      </c>
      <c r="D253" s="6" t="s">
        <v>196</v>
      </c>
      <c r="E253" s="6" t="s">
        <v>28</v>
      </c>
      <c r="F253" s="6" t="s">
        <v>29</v>
      </c>
      <c r="G253" s="7">
        <v>57500</v>
      </c>
      <c r="H253" s="7">
        <v>0</v>
      </c>
      <c r="I253" s="7">
        <v>57500</v>
      </c>
      <c r="J253" s="7">
        <v>1650.25</v>
      </c>
      <c r="K253" s="7">
        <v>3016.23</v>
      </c>
      <c r="L253" s="7">
        <f t="shared" si="10"/>
        <v>1748</v>
      </c>
      <c r="M253" s="7">
        <v>425</v>
      </c>
      <c r="N253" s="7">
        <f t="shared" si="12"/>
        <v>6839.48</v>
      </c>
      <c r="O253" s="7">
        <f t="shared" si="11"/>
        <v>50660.520000000004</v>
      </c>
    </row>
    <row r="254" spans="1:15" ht="24.95" customHeight="1" x14ac:dyDescent="0.25">
      <c r="A254" s="6">
        <v>246</v>
      </c>
      <c r="B254" s="6" t="s">
        <v>361</v>
      </c>
      <c r="C254" s="6" t="s">
        <v>355</v>
      </c>
      <c r="D254" s="6" t="s">
        <v>196</v>
      </c>
      <c r="E254" s="6" t="s">
        <v>54</v>
      </c>
      <c r="F254" s="6" t="s">
        <v>29</v>
      </c>
      <c r="G254" s="7">
        <v>57500</v>
      </c>
      <c r="H254" s="7">
        <v>0</v>
      </c>
      <c r="I254" s="7">
        <v>57500</v>
      </c>
      <c r="J254" s="7">
        <v>1650.25</v>
      </c>
      <c r="K254" s="7">
        <v>3016.23</v>
      </c>
      <c r="L254" s="7">
        <f t="shared" si="10"/>
        <v>1748</v>
      </c>
      <c r="M254" s="7">
        <v>2850</v>
      </c>
      <c r="N254" s="7">
        <f t="shared" si="12"/>
        <v>9264.48</v>
      </c>
      <c r="O254" s="7">
        <f t="shared" si="11"/>
        <v>48235.520000000004</v>
      </c>
    </row>
    <row r="255" spans="1:15" ht="24.95" customHeight="1" x14ac:dyDescent="0.25">
      <c r="A255" s="6">
        <v>247</v>
      </c>
      <c r="B255" s="6" t="s">
        <v>362</v>
      </c>
      <c r="C255" s="6" t="s">
        <v>355</v>
      </c>
      <c r="D255" s="6" t="s">
        <v>100</v>
      </c>
      <c r="E255" s="6" t="s">
        <v>36</v>
      </c>
      <c r="F255" s="6" t="s">
        <v>29</v>
      </c>
      <c r="G255" s="7">
        <v>30000</v>
      </c>
      <c r="H255" s="7">
        <v>0</v>
      </c>
      <c r="I255" s="7">
        <v>30000</v>
      </c>
      <c r="J255" s="7">
        <v>861</v>
      </c>
      <c r="K255" s="7">
        <v>0</v>
      </c>
      <c r="L255" s="7">
        <f t="shared" si="10"/>
        <v>912</v>
      </c>
      <c r="M255" s="7">
        <v>25</v>
      </c>
      <c r="N255" s="7">
        <f t="shared" si="12"/>
        <v>1798</v>
      </c>
      <c r="O255" s="7">
        <f t="shared" si="11"/>
        <v>28202</v>
      </c>
    </row>
    <row r="256" spans="1:15" ht="24.95" customHeight="1" x14ac:dyDescent="0.25">
      <c r="A256" s="6">
        <v>248</v>
      </c>
      <c r="B256" s="6" t="s">
        <v>363</v>
      </c>
      <c r="C256" s="6" t="s">
        <v>355</v>
      </c>
      <c r="D256" s="6" t="s">
        <v>100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f t="shared" si="10"/>
        <v>456</v>
      </c>
      <c r="M256" s="7">
        <v>25</v>
      </c>
      <c r="N256" s="7">
        <f t="shared" si="12"/>
        <v>911.5</v>
      </c>
      <c r="O256" s="7">
        <f t="shared" si="11"/>
        <v>14088.5</v>
      </c>
    </row>
    <row r="257" spans="1:15" ht="24.95" customHeight="1" x14ac:dyDescent="0.25">
      <c r="A257" s="6">
        <v>249</v>
      </c>
      <c r="B257" s="6" t="s">
        <v>364</v>
      </c>
      <c r="C257" s="6" t="s">
        <v>355</v>
      </c>
      <c r="D257" s="6" t="s">
        <v>173</v>
      </c>
      <c r="E257" s="6" t="s">
        <v>54</v>
      </c>
      <c r="F257" s="6" t="s">
        <v>29</v>
      </c>
      <c r="G257" s="7">
        <v>22050</v>
      </c>
      <c r="H257" s="7">
        <v>0</v>
      </c>
      <c r="I257" s="7">
        <v>22050</v>
      </c>
      <c r="J257" s="7">
        <v>632.84</v>
      </c>
      <c r="K257" s="7">
        <v>0</v>
      </c>
      <c r="L257" s="7">
        <f t="shared" si="10"/>
        <v>670.32</v>
      </c>
      <c r="M257" s="7">
        <v>1740.46</v>
      </c>
      <c r="N257" s="7">
        <f t="shared" si="12"/>
        <v>3043.62</v>
      </c>
      <c r="O257" s="7">
        <f t="shared" si="11"/>
        <v>19006.38</v>
      </c>
    </row>
    <row r="258" spans="1:15" ht="24.95" customHeight="1" x14ac:dyDescent="0.25">
      <c r="A258" s="6">
        <v>250</v>
      </c>
      <c r="B258" s="6" t="s">
        <v>365</v>
      </c>
      <c r="C258" s="6" t="s">
        <v>355</v>
      </c>
      <c r="D258" s="6" t="s">
        <v>65</v>
      </c>
      <c r="E258" s="6" t="s">
        <v>28</v>
      </c>
      <c r="F258" s="6" t="s">
        <v>37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0"/>
        <v>670.32</v>
      </c>
      <c r="M258" s="7">
        <v>2080.46</v>
      </c>
      <c r="N258" s="7">
        <f t="shared" si="12"/>
        <v>3383.62</v>
      </c>
      <c r="O258" s="7">
        <f t="shared" si="11"/>
        <v>18666.38</v>
      </c>
    </row>
    <row r="259" spans="1:15" ht="24.95" customHeight="1" x14ac:dyDescent="0.25">
      <c r="A259" s="6">
        <v>251</v>
      </c>
      <c r="B259" s="6" t="s">
        <v>366</v>
      </c>
      <c r="C259" s="6" t="s">
        <v>355</v>
      </c>
      <c r="D259" s="6" t="s">
        <v>173</v>
      </c>
      <c r="E259" s="6" t="s">
        <v>54</v>
      </c>
      <c r="F259" s="6" t="s">
        <v>29</v>
      </c>
      <c r="G259" s="7">
        <v>19000</v>
      </c>
      <c r="H259" s="7">
        <v>0</v>
      </c>
      <c r="I259" s="7">
        <v>19000</v>
      </c>
      <c r="J259" s="7">
        <v>545.29999999999995</v>
      </c>
      <c r="K259" s="7">
        <v>0</v>
      </c>
      <c r="L259" s="7">
        <f t="shared" si="10"/>
        <v>577.6</v>
      </c>
      <c r="M259" s="7">
        <v>25</v>
      </c>
      <c r="N259" s="7">
        <f t="shared" si="12"/>
        <v>1147.9000000000001</v>
      </c>
      <c r="O259" s="7">
        <f t="shared" si="11"/>
        <v>17852.099999999999</v>
      </c>
    </row>
    <row r="260" spans="1:15" ht="24.95" customHeight="1" x14ac:dyDescent="0.25">
      <c r="A260" s="6">
        <v>252</v>
      </c>
      <c r="B260" s="6" t="s">
        <v>367</v>
      </c>
      <c r="C260" s="6" t="s">
        <v>355</v>
      </c>
      <c r="D260" s="6" t="s">
        <v>100</v>
      </c>
      <c r="E260" s="6" t="s">
        <v>36</v>
      </c>
      <c r="F260" s="6" t="s">
        <v>29</v>
      </c>
      <c r="G260" s="7">
        <v>15000</v>
      </c>
      <c r="H260" s="7">
        <v>0</v>
      </c>
      <c r="I260" s="7">
        <v>15000</v>
      </c>
      <c r="J260" s="7">
        <v>430.5</v>
      </c>
      <c r="K260" s="7">
        <v>0</v>
      </c>
      <c r="L260" s="7">
        <f t="shared" si="10"/>
        <v>456</v>
      </c>
      <c r="M260" s="7">
        <v>25</v>
      </c>
      <c r="N260" s="7">
        <f t="shared" si="12"/>
        <v>911.5</v>
      </c>
      <c r="O260" s="7">
        <f t="shared" si="11"/>
        <v>14088.5</v>
      </c>
    </row>
    <row r="261" spans="1:15" ht="24.95" customHeight="1" x14ac:dyDescent="0.25">
      <c r="A261" s="6">
        <v>253</v>
      </c>
      <c r="B261" s="6" t="s">
        <v>368</v>
      </c>
      <c r="C261" s="6" t="s">
        <v>355</v>
      </c>
      <c r="D261" s="6" t="s">
        <v>100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2"/>
        <v>911.5</v>
      </c>
      <c r="O261" s="7">
        <f t="shared" si="11"/>
        <v>14088.5</v>
      </c>
    </row>
    <row r="262" spans="1:15" ht="24.95" customHeight="1" x14ac:dyDescent="0.25">
      <c r="A262" s="6">
        <v>254</v>
      </c>
      <c r="B262" s="6" t="s">
        <v>369</v>
      </c>
      <c r="C262" s="6" t="s">
        <v>355</v>
      </c>
      <c r="D262" s="6" t="s">
        <v>196</v>
      </c>
      <c r="E262" s="6" t="s">
        <v>28</v>
      </c>
      <c r="F262" s="6" t="s">
        <v>29</v>
      </c>
      <c r="G262" s="7">
        <v>57500</v>
      </c>
      <c r="H262" s="7">
        <v>0</v>
      </c>
      <c r="I262" s="7">
        <v>57500</v>
      </c>
      <c r="J262" s="7">
        <v>1650.25</v>
      </c>
      <c r="K262" s="7">
        <v>2673.13</v>
      </c>
      <c r="L262" s="7">
        <f t="shared" si="10"/>
        <v>1748</v>
      </c>
      <c r="M262" s="7">
        <v>2280.46</v>
      </c>
      <c r="N262" s="7">
        <f t="shared" si="12"/>
        <v>8351.84</v>
      </c>
      <c r="O262" s="7">
        <f t="shared" si="11"/>
        <v>49148.160000000003</v>
      </c>
    </row>
    <row r="263" spans="1:15" ht="24.95" customHeight="1" x14ac:dyDescent="0.25">
      <c r="A263" s="6">
        <v>255</v>
      </c>
      <c r="B263" s="6" t="s">
        <v>370</v>
      </c>
      <c r="C263" s="6" t="s">
        <v>355</v>
      </c>
      <c r="D263" s="6" t="s">
        <v>182</v>
      </c>
      <c r="E263" s="6" t="s">
        <v>28</v>
      </c>
      <c r="F263" s="6" t="s">
        <v>37</v>
      </c>
      <c r="G263" s="7">
        <v>57500</v>
      </c>
      <c r="H263" s="7">
        <v>0</v>
      </c>
      <c r="I263" s="7">
        <v>57500</v>
      </c>
      <c r="J263" s="7">
        <v>1650.25</v>
      </c>
      <c r="K263" s="7">
        <v>3016.23</v>
      </c>
      <c r="L263" s="7">
        <f t="shared" si="10"/>
        <v>1748</v>
      </c>
      <c r="M263" s="7">
        <v>25</v>
      </c>
      <c r="N263" s="7">
        <f t="shared" si="12"/>
        <v>6439.48</v>
      </c>
      <c r="O263" s="7">
        <f t="shared" si="11"/>
        <v>51060.520000000004</v>
      </c>
    </row>
    <row r="264" spans="1:15" ht="24.95" customHeight="1" x14ac:dyDescent="0.25">
      <c r="A264" s="6">
        <v>256</v>
      </c>
      <c r="B264" s="6" t="s">
        <v>371</v>
      </c>
      <c r="C264" s="6" t="s">
        <v>355</v>
      </c>
      <c r="D264" s="6" t="s">
        <v>182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0"/>
        <v>1520</v>
      </c>
      <c r="M264" s="7">
        <v>25</v>
      </c>
      <c r="N264" s="7">
        <f t="shared" si="12"/>
        <v>4834</v>
      </c>
      <c r="O264" s="7">
        <f t="shared" si="11"/>
        <v>45166</v>
      </c>
    </row>
    <row r="265" spans="1:15" ht="24.95" customHeight="1" x14ac:dyDescent="0.25">
      <c r="A265" s="6">
        <v>257</v>
      </c>
      <c r="B265" s="6" t="s">
        <v>372</v>
      </c>
      <c r="C265" s="6" t="s">
        <v>355</v>
      </c>
      <c r="D265" s="6" t="s">
        <v>100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f t="shared" si="10"/>
        <v>456</v>
      </c>
      <c r="M265" s="7">
        <v>25</v>
      </c>
      <c r="N265" s="7">
        <f t="shared" si="12"/>
        <v>911.5</v>
      </c>
      <c r="O265" s="7">
        <f t="shared" si="11"/>
        <v>14088.5</v>
      </c>
    </row>
    <row r="266" spans="1:15" ht="24.95" customHeight="1" x14ac:dyDescent="0.25">
      <c r="A266" s="6">
        <v>258</v>
      </c>
      <c r="B266" s="6" t="s">
        <v>373</v>
      </c>
      <c r="C266" s="6" t="s">
        <v>355</v>
      </c>
      <c r="D266" s="6" t="s">
        <v>196</v>
      </c>
      <c r="E266" s="6" t="s">
        <v>54</v>
      </c>
      <c r="F266" s="6" t="s">
        <v>29</v>
      </c>
      <c r="G266" s="7">
        <v>57500</v>
      </c>
      <c r="H266" s="7">
        <v>0</v>
      </c>
      <c r="I266" s="7">
        <v>57500</v>
      </c>
      <c r="J266" s="7">
        <v>1650.25</v>
      </c>
      <c r="K266" s="7">
        <v>3016.23</v>
      </c>
      <c r="L266" s="7">
        <f t="shared" si="10"/>
        <v>1748</v>
      </c>
      <c r="M266" s="7">
        <v>925</v>
      </c>
      <c r="N266" s="7">
        <f t="shared" si="12"/>
        <v>7339.48</v>
      </c>
      <c r="O266" s="7">
        <f t="shared" si="11"/>
        <v>50160.520000000004</v>
      </c>
    </row>
    <row r="267" spans="1:15" ht="24.95" customHeight="1" x14ac:dyDescent="0.25">
      <c r="A267" s="6">
        <v>259</v>
      </c>
      <c r="B267" s="6" t="s">
        <v>374</v>
      </c>
      <c r="C267" s="6" t="s">
        <v>355</v>
      </c>
      <c r="D267" s="6" t="s">
        <v>121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f t="shared" si="10"/>
        <v>456</v>
      </c>
      <c r="M267" s="7">
        <v>25</v>
      </c>
      <c r="N267" s="7">
        <f t="shared" si="12"/>
        <v>911.5</v>
      </c>
      <c r="O267" s="7">
        <f t="shared" si="11"/>
        <v>14088.5</v>
      </c>
    </row>
    <row r="268" spans="1:15" ht="24.95" customHeight="1" x14ac:dyDescent="0.25">
      <c r="A268" s="6">
        <v>260</v>
      </c>
      <c r="B268" s="6" t="s">
        <v>375</v>
      </c>
      <c r="C268" s="6" t="s">
        <v>355</v>
      </c>
      <c r="D268" s="6" t="s">
        <v>100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si="12"/>
        <v>911.5</v>
      </c>
      <c r="O268" s="7">
        <f t="shared" si="11"/>
        <v>14088.5</v>
      </c>
    </row>
    <row r="269" spans="1:15" ht="24.95" customHeight="1" x14ac:dyDescent="0.25">
      <c r="A269" s="6">
        <v>261</v>
      </c>
      <c r="B269" s="6" t="s">
        <v>376</v>
      </c>
      <c r="C269" s="6" t="s">
        <v>355</v>
      </c>
      <c r="D269" s="6" t="s">
        <v>100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2"/>
        <v>911.5</v>
      </c>
      <c r="O269" s="7">
        <f t="shared" si="11"/>
        <v>14088.5</v>
      </c>
    </row>
    <row r="270" spans="1:15" ht="24.95" customHeight="1" x14ac:dyDescent="0.25">
      <c r="A270" s="6">
        <v>262</v>
      </c>
      <c r="B270" s="6" t="s">
        <v>377</v>
      </c>
      <c r="C270" s="6" t="s">
        <v>355</v>
      </c>
      <c r="D270" s="6" t="s">
        <v>100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0"/>
        <v>456</v>
      </c>
      <c r="M270" s="7">
        <v>25</v>
      </c>
      <c r="N270" s="7">
        <f t="shared" si="12"/>
        <v>911.5</v>
      </c>
      <c r="O270" s="7">
        <f t="shared" si="11"/>
        <v>14088.5</v>
      </c>
    </row>
    <row r="271" spans="1:15" ht="24.95" customHeight="1" x14ac:dyDescent="0.25">
      <c r="A271" s="6">
        <v>263</v>
      </c>
      <c r="B271" s="6" t="s">
        <v>378</v>
      </c>
      <c r="C271" s="6" t="s">
        <v>355</v>
      </c>
      <c r="D271" s="6" t="s">
        <v>100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si="10"/>
        <v>456</v>
      </c>
      <c r="M271" s="7">
        <v>25</v>
      </c>
      <c r="N271" s="7">
        <f t="shared" si="12"/>
        <v>911.5</v>
      </c>
      <c r="O271" s="7">
        <f t="shared" si="11"/>
        <v>14088.5</v>
      </c>
    </row>
    <row r="272" spans="1:15" ht="24.95" customHeight="1" x14ac:dyDescent="0.25">
      <c r="A272" s="6">
        <v>264</v>
      </c>
      <c r="B272" s="6" t="s">
        <v>379</v>
      </c>
      <c r="C272" s="6" t="s">
        <v>355</v>
      </c>
      <c r="D272" s="6" t="s">
        <v>46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f t="shared" si="10"/>
        <v>456</v>
      </c>
      <c r="M272" s="7">
        <v>25</v>
      </c>
      <c r="N272" s="7">
        <f t="shared" si="12"/>
        <v>911.5</v>
      </c>
      <c r="O272" s="7">
        <f t="shared" si="11"/>
        <v>14088.5</v>
      </c>
    </row>
    <row r="273" spans="1:15" ht="24.95" customHeight="1" x14ac:dyDescent="0.25">
      <c r="A273" s="6">
        <v>265</v>
      </c>
      <c r="B273" t="s">
        <v>380</v>
      </c>
      <c r="C273" s="6" t="s">
        <v>355</v>
      </c>
      <c r="D273" t="s">
        <v>46</v>
      </c>
      <c r="E273" s="6" t="s">
        <v>36</v>
      </c>
      <c r="F273" s="6" t="s">
        <v>37</v>
      </c>
      <c r="G273" s="7">
        <v>25000</v>
      </c>
      <c r="H273" s="7">
        <v>0</v>
      </c>
      <c r="I273" s="7">
        <v>25000</v>
      </c>
      <c r="J273" s="7">
        <v>717.5</v>
      </c>
      <c r="K273" s="7">
        <v>0</v>
      </c>
      <c r="L273" s="7">
        <f t="shared" ref="L273:L336" si="13">+I273*3.04%</f>
        <v>760</v>
      </c>
      <c r="M273" s="7">
        <v>25</v>
      </c>
      <c r="N273" s="7">
        <f t="shared" si="12"/>
        <v>1502.5</v>
      </c>
      <c r="O273" s="7">
        <f t="shared" ref="O273:O336" si="14">+G273-N273</f>
        <v>23497.5</v>
      </c>
    </row>
    <row r="274" spans="1:15" ht="24.95" customHeight="1" x14ac:dyDescent="0.25">
      <c r="A274" s="6">
        <v>266</v>
      </c>
      <c r="B274" t="s">
        <v>381</v>
      </c>
      <c r="C274" s="6" t="s">
        <v>355</v>
      </c>
      <c r="D274" t="s">
        <v>46</v>
      </c>
      <c r="E274" s="6" t="s">
        <v>36</v>
      </c>
      <c r="F274" s="6" t="s">
        <v>29</v>
      </c>
      <c r="G274" s="7">
        <v>11000</v>
      </c>
      <c r="H274" s="7">
        <v>0</v>
      </c>
      <c r="I274" s="7">
        <v>11000</v>
      </c>
      <c r="J274" s="7">
        <v>315.7</v>
      </c>
      <c r="K274" s="7">
        <v>0</v>
      </c>
      <c r="L274" s="7">
        <f t="shared" si="13"/>
        <v>334.4</v>
      </c>
      <c r="M274" s="7">
        <v>25</v>
      </c>
      <c r="N274" s="7">
        <f t="shared" ref="N274:N337" si="15">+J274+K274+L274+M274</f>
        <v>675.09999999999991</v>
      </c>
      <c r="O274" s="7">
        <f t="shared" si="14"/>
        <v>10324.9</v>
      </c>
    </row>
    <row r="275" spans="1:15" ht="24.95" customHeight="1" x14ac:dyDescent="0.25">
      <c r="A275" s="6">
        <v>267</v>
      </c>
      <c r="B275" s="6" t="s">
        <v>382</v>
      </c>
      <c r="C275" s="6" t="s">
        <v>355</v>
      </c>
      <c r="D275" s="6" t="s">
        <v>65</v>
      </c>
      <c r="E275" s="6" t="s">
        <v>54</v>
      </c>
      <c r="F275" s="6" t="s">
        <v>37</v>
      </c>
      <c r="G275" s="7">
        <v>30000</v>
      </c>
      <c r="H275" s="7">
        <v>0</v>
      </c>
      <c r="I275" s="7">
        <v>30000</v>
      </c>
      <c r="J275" s="7">
        <v>861</v>
      </c>
      <c r="K275" s="7">
        <v>0</v>
      </c>
      <c r="L275" s="7">
        <f t="shared" si="13"/>
        <v>912</v>
      </c>
      <c r="M275" s="7">
        <v>1960.46</v>
      </c>
      <c r="N275" s="7">
        <f t="shared" si="15"/>
        <v>3733.46</v>
      </c>
      <c r="O275" s="7">
        <f t="shared" si="14"/>
        <v>26266.54</v>
      </c>
    </row>
    <row r="276" spans="1:15" ht="24.95" customHeight="1" x14ac:dyDescent="0.25">
      <c r="A276" s="6">
        <v>268</v>
      </c>
      <c r="B276" s="6" t="s">
        <v>383</v>
      </c>
      <c r="C276" s="6" t="s">
        <v>355</v>
      </c>
      <c r="D276" s="6" t="s">
        <v>100</v>
      </c>
      <c r="E276" s="6" t="s">
        <v>36</v>
      </c>
      <c r="F276" s="6" t="s">
        <v>29</v>
      </c>
      <c r="G276" s="7">
        <v>11000</v>
      </c>
      <c r="H276" s="7">
        <v>0</v>
      </c>
      <c r="I276" s="7">
        <v>11000</v>
      </c>
      <c r="J276" s="7">
        <v>315.7</v>
      </c>
      <c r="K276" s="7">
        <v>0</v>
      </c>
      <c r="L276" s="7">
        <f t="shared" si="13"/>
        <v>334.4</v>
      </c>
      <c r="M276" s="7">
        <v>25</v>
      </c>
      <c r="N276" s="7">
        <f t="shared" si="15"/>
        <v>675.09999999999991</v>
      </c>
      <c r="O276" s="7">
        <f t="shared" si="14"/>
        <v>10324.9</v>
      </c>
    </row>
    <row r="277" spans="1:15" ht="24.95" customHeight="1" x14ac:dyDescent="0.25">
      <c r="A277" s="6">
        <v>269</v>
      </c>
      <c r="B277" s="6" t="s">
        <v>384</v>
      </c>
      <c r="C277" s="6" t="s">
        <v>355</v>
      </c>
      <c r="D277" s="6" t="s">
        <v>100</v>
      </c>
      <c r="E277" s="6" t="s">
        <v>36</v>
      </c>
      <c r="F277" s="6" t="s">
        <v>29</v>
      </c>
      <c r="G277" s="7">
        <v>15000</v>
      </c>
      <c r="H277" s="7">
        <v>0</v>
      </c>
      <c r="I277" s="7">
        <v>15000</v>
      </c>
      <c r="J277" s="7">
        <v>430.5</v>
      </c>
      <c r="K277" s="7">
        <v>0</v>
      </c>
      <c r="L277" s="7">
        <f t="shared" si="13"/>
        <v>456</v>
      </c>
      <c r="M277" s="7">
        <v>25</v>
      </c>
      <c r="N277" s="7">
        <f t="shared" si="15"/>
        <v>911.5</v>
      </c>
      <c r="O277" s="7">
        <f t="shared" si="14"/>
        <v>14088.5</v>
      </c>
    </row>
    <row r="278" spans="1:15" ht="24.95" customHeight="1" x14ac:dyDescent="0.25">
      <c r="A278" s="6">
        <v>270</v>
      </c>
      <c r="B278" s="6" t="s">
        <v>385</v>
      </c>
      <c r="C278" s="6" t="s">
        <v>355</v>
      </c>
      <c r="D278" s="6" t="s">
        <v>196</v>
      </c>
      <c r="E278" s="6" t="s">
        <v>54</v>
      </c>
      <c r="F278" s="6" t="s">
        <v>37</v>
      </c>
      <c r="G278" s="7">
        <v>57500</v>
      </c>
      <c r="H278" s="7">
        <v>0</v>
      </c>
      <c r="I278" s="7">
        <v>57500</v>
      </c>
      <c r="J278" s="7">
        <v>1650.25</v>
      </c>
      <c r="K278" s="7">
        <v>3016.23</v>
      </c>
      <c r="L278" s="7">
        <f t="shared" si="13"/>
        <v>1748</v>
      </c>
      <c r="M278" s="7">
        <v>525</v>
      </c>
      <c r="N278" s="7">
        <f t="shared" si="15"/>
        <v>6939.48</v>
      </c>
      <c r="O278" s="7">
        <f t="shared" si="14"/>
        <v>50560.520000000004</v>
      </c>
    </row>
    <row r="279" spans="1:15" ht="24.95" customHeight="1" x14ac:dyDescent="0.25">
      <c r="A279" s="6">
        <v>271</v>
      </c>
      <c r="B279" s="6" t="s">
        <v>386</v>
      </c>
      <c r="C279" s="6" t="s">
        <v>355</v>
      </c>
      <c r="D279" s="6" t="s">
        <v>1002</v>
      </c>
      <c r="E279" s="6" t="s">
        <v>28</v>
      </c>
      <c r="F279" s="6" t="s">
        <v>29</v>
      </c>
      <c r="G279" s="7">
        <v>57500</v>
      </c>
      <c r="H279" s="7">
        <v>0</v>
      </c>
      <c r="I279" s="7">
        <v>57500</v>
      </c>
      <c r="J279" s="7">
        <v>1650.25</v>
      </c>
      <c r="K279" s="7">
        <v>3016.23</v>
      </c>
      <c r="L279" s="7">
        <f t="shared" si="13"/>
        <v>1748</v>
      </c>
      <c r="M279" s="7">
        <v>425</v>
      </c>
      <c r="N279" s="7">
        <f t="shared" si="15"/>
        <v>6839.48</v>
      </c>
      <c r="O279" s="7">
        <f t="shared" si="14"/>
        <v>50660.520000000004</v>
      </c>
    </row>
    <row r="280" spans="1:15" ht="24.95" customHeight="1" x14ac:dyDescent="0.25">
      <c r="A280" s="6">
        <v>272</v>
      </c>
      <c r="B280" s="6" t="s">
        <v>387</v>
      </c>
      <c r="C280" s="6" t="s">
        <v>355</v>
      </c>
      <c r="D280" s="6" t="s">
        <v>65</v>
      </c>
      <c r="E280" s="6" t="s">
        <v>36</v>
      </c>
      <c r="F280" s="6" t="s">
        <v>37</v>
      </c>
      <c r="G280" s="7">
        <v>21000</v>
      </c>
      <c r="H280" s="7">
        <v>0</v>
      </c>
      <c r="I280" s="7">
        <v>21000</v>
      </c>
      <c r="J280" s="7">
        <v>602.70000000000005</v>
      </c>
      <c r="K280" s="7">
        <v>0</v>
      </c>
      <c r="L280" s="7">
        <f t="shared" si="13"/>
        <v>638.4</v>
      </c>
      <c r="M280" s="7">
        <v>1740.46</v>
      </c>
      <c r="N280" s="7">
        <f t="shared" si="15"/>
        <v>2981.56</v>
      </c>
      <c r="O280" s="7">
        <f t="shared" si="14"/>
        <v>18018.439999999999</v>
      </c>
    </row>
    <row r="281" spans="1:15" ht="24.95" customHeight="1" x14ac:dyDescent="0.25">
      <c r="A281" s="6">
        <v>273</v>
      </c>
      <c r="B281" s="6" t="s">
        <v>388</v>
      </c>
      <c r="C281" s="6" t="s">
        <v>355</v>
      </c>
      <c r="D281" s="6" t="s">
        <v>196</v>
      </c>
      <c r="E281" s="6" t="s">
        <v>54</v>
      </c>
      <c r="F281" s="6" t="s">
        <v>29</v>
      </c>
      <c r="G281" s="7">
        <v>57500</v>
      </c>
      <c r="H281" s="7">
        <v>0</v>
      </c>
      <c r="I281" s="7">
        <v>57500</v>
      </c>
      <c r="J281" s="7">
        <v>1650.25</v>
      </c>
      <c r="K281" s="7">
        <v>3016.23</v>
      </c>
      <c r="L281" s="7">
        <f t="shared" si="13"/>
        <v>1748</v>
      </c>
      <c r="M281" s="7">
        <v>925</v>
      </c>
      <c r="N281" s="7">
        <f t="shared" si="15"/>
        <v>7339.48</v>
      </c>
      <c r="O281" s="7">
        <f t="shared" si="14"/>
        <v>50160.520000000004</v>
      </c>
    </row>
    <row r="282" spans="1:15" ht="24.95" customHeight="1" x14ac:dyDescent="0.25">
      <c r="A282" s="6">
        <v>274</v>
      </c>
      <c r="B282" s="6" t="s">
        <v>389</v>
      </c>
      <c r="C282" s="6" t="s">
        <v>355</v>
      </c>
      <c r="D282" s="6" t="s">
        <v>196</v>
      </c>
      <c r="E282" s="6" t="s">
        <v>28</v>
      </c>
      <c r="F282" s="6" t="s">
        <v>37</v>
      </c>
      <c r="G282" s="7">
        <v>57500</v>
      </c>
      <c r="H282" s="7">
        <v>0</v>
      </c>
      <c r="I282" s="7">
        <v>57500</v>
      </c>
      <c r="J282" s="7">
        <v>1650.25</v>
      </c>
      <c r="K282" s="7">
        <v>3016.23</v>
      </c>
      <c r="L282" s="7">
        <f t="shared" si="13"/>
        <v>1748</v>
      </c>
      <c r="M282" s="7">
        <v>525</v>
      </c>
      <c r="N282" s="7">
        <f t="shared" si="15"/>
        <v>6939.48</v>
      </c>
      <c r="O282" s="7">
        <f t="shared" si="14"/>
        <v>50560.520000000004</v>
      </c>
    </row>
    <row r="283" spans="1:15" s="8" customFormat="1" ht="24.95" customHeight="1" x14ac:dyDescent="0.25">
      <c r="A283" s="6">
        <v>275</v>
      </c>
      <c r="B283" s="6" t="s">
        <v>390</v>
      </c>
      <c r="C283" s="6" t="s">
        <v>355</v>
      </c>
      <c r="D283" s="6" t="s">
        <v>328</v>
      </c>
      <c r="E283" s="6" t="s">
        <v>54</v>
      </c>
      <c r="F283" s="6" t="s">
        <v>37</v>
      </c>
      <c r="G283" s="7">
        <v>60000</v>
      </c>
      <c r="H283" s="7">
        <v>0</v>
      </c>
      <c r="I283" s="7">
        <v>60000</v>
      </c>
      <c r="J283" s="7">
        <v>1722</v>
      </c>
      <c r="K283" s="7">
        <v>3143.58</v>
      </c>
      <c r="L283" s="7">
        <f t="shared" si="13"/>
        <v>1824</v>
      </c>
      <c r="M283" s="7">
        <v>1740.46</v>
      </c>
      <c r="N283" s="7">
        <f t="shared" si="15"/>
        <v>8430.0400000000009</v>
      </c>
      <c r="O283" s="7">
        <f t="shared" si="14"/>
        <v>51569.96</v>
      </c>
    </row>
    <row r="284" spans="1:15" ht="24.95" customHeight="1" x14ac:dyDescent="0.25">
      <c r="A284" s="6">
        <v>276</v>
      </c>
      <c r="B284" s="6" t="s">
        <v>391</v>
      </c>
      <c r="C284" s="6" t="s">
        <v>355</v>
      </c>
      <c r="D284" s="6" t="s">
        <v>196</v>
      </c>
      <c r="E284" s="6" t="s">
        <v>54</v>
      </c>
      <c r="F284" s="6" t="s">
        <v>29</v>
      </c>
      <c r="G284" s="7">
        <v>57500</v>
      </c>
      <c r="H284" s="7">
        <v>0</v>
      </c>
      <c r="I284" s="7">
        <v>57500</v>
      </c>
      <c r="J284" s="7">
        <v>1650.25</v>
      </c>
      <c r="K284" s="7">
        <v>3016.23</v>
      </c>
      <c r="L284" s="7">
        <f t="shared" si="13"/>
        <v>1748</v>
      </c>
      <c r="M284" s="7">
        <v>6856.49</v>
      </c>
      <c r="N284" s="7">
        <f t="shared" si="15"/>
        <v>13270.97</v>
      </c>
      <c r="O284" s="7">
        <f t="shared" si="14"/>
        <v>44229.03</v>
      </c>
    </row>
    <row r="285" spans="1:15" ht="24.95" customHeight="1" x14ac:dyDescent="0.25">
      <c r="A285" s="6">
        <v>277</v>
      </c>
      <c r="B285" s="6" t="s">
        <v>392</v>
      </c>
      <c r="C285" s="6" t="s">
        <v>355</v>
      </c>
      <c r="D285" s="6" t="s">
        <v>196</v>
      </c>
      <c r="E285" s="6" t="s">
        <v>28</v>
      </c>
      <c r="F285" s="6" t="s">
        <v>29</v>
      </c>
      <c r="G285" s="7">
        <v>57500</v>
      </c>
      <c r="H285" s="7">
        <v>0</v>
      </c>
      <c r="I285" s="7">
        <v>57500</v>
      </c>
      <c r="J285" s="7">
        <v>1650.25</v>
      </c>
      <c r="K285" s="7">
        <v>3016.23</v>
      </c>
      <c r="L285" s="7">
        <f t="shared" si="13"/>
        <v>1748</v>
      </c>
      <c r="M285" s="7">
        <v>525</v>
      </c>
      <c r="N285" s="7">
        <f t="shared" si="15"/>
        <v>6939.48</v>
      </c>
      <c r="O285" s="7">
        <f t="shared" si="14"/>
        <v>50560.520000000004</v>
      </c>
    </row>
    <row r="286" spans="1:15" ht="24.95" customHeight="1" x14ac:dyDescent="0.25">
      <c r="A286" s="6">
        <v>278</v>
      </c>
      <c r="B286" s="6" t="s">
        <v>394</v>
      </c>
      <c r="C286" s="6" t="s">
        <v>355</v>
      </c>
      <c r="D286" s="6" t="s">
        <v>196</v>
      </c>
      <c r="E286" s="6" t="s">
        <v>28</v>
      </c>
      <c r="F286" s="6" t="s">
        <v>29</v>
      </c>
      <c r="G286" s="7">
        <v>57500</v>
      </c>
      <c r="H286" s="7">
        <v>0</v>
      </c>
      <c r="I286" s="7">
        <v>57500</v>
      </c>
      <c r="J286" s="7">
        <v>1650.25</v>
      </c>
      <c r="K286" s="7">
        <v>3016.23</v>
      </c>
      <c r="L286" s="7">
        <f t="shared" si="13"/>
        <v>1748</v>
      </c>
      <c r="M286" s="7">
        <v>4189.04</v>
      </c>
      <c r="N286" s="7">
        <f t="shared" si="15"/>
        <v>10603.52</v>
      </c>
      <c r="O286" s="7">
        <f t="shared" si="14"/>
        <v>46896.479999999996</v>
      </c>
    </row>
    <row r="287" spans="1:15" ht="24.95" customHeight="1" x14ac:dyDescent="0.25">
      <c r="A287" s="6">
        <v>279</v>
      </c>
      <c r="B287" s="6" t="s">
        <v>395</v>
      </c>
      <c r="C287" s="6" t="s">
        <v>355</v>
      </c>
      <c r="D287" s="6" t="s">
        <v>46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f t="shared" si="13"/>
        <v>456</v>
      </c>
      <c r="M287" s="7">
        <v>25</v>
      </c>
      <c r="N287" s="7">
        <f t="shared" si="15"/>
        <v>911.5</v>
      </c>
      <c r="O287" s="7">
        <f t="shared" si="14"/>
        <v>14088.5</v>
      </c>
    </row>
    <row r="288" spans="1:15" ht="24.95" customHeight="1" x14ac:dyDescent="0.25">
      <c r="A288" s="6">
        <v>280</v>
      </c>
      <c r="B288" t="s">
        <v>396</v>
      </c>
      <c r="C288" s="6" t="s">
        <v>355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3"/>
        <v>456</v>
      </c>
      <c r="M288" s="7">
        <v>25</v>
      </c>
      <c r="N288" s="7">
        <f t="shared" si="15"/>
        <v>911.5</v>
      </c>
      <c r="O288" s="7">
        <f t="shared" si="14"/>
        <v>14088.5</v>
      </c>
    </row>
    <row r="289" spans="1:15" ht="24.95" customHeight="1" x14ac:dyDescent="0.25">
      <c r="A289" s="6">
        <v>281</v>
      </c>
      <c r="B289" t="s">
        <v>397</v>
      </c>
      <c r="C289" s="6" t="s">
        <v>355</v>
      </c>
      <c r="D289" s="6" t="s">
        <v>46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f t="shared" si="13"/>
        <v>456</v>
      </c>
      <c r="M289" s="7">
        <v>25</v>
      </c>
      <c r="N289" s="7">
        <f t="shared" si="15"/>
        <v>911.5</v>
      </c>
      <c r="O289" s="7">
        <f t="shared" si="14"/>
        <v>14088.5</v>
      </c>
    </row>
    <row r="290" spans="1:15" ht="24.95" customHeight="1" x14ac:dyDescent="0.25">
      <c r="A290" s="6">
        <v>282</v>
      </c>
      <c r="B290" t="s">
        <v>398</v>
      </c>
      <c r="C290" s="6" t="s">
        <v>355</v>
      </c>
      <c r="D290" s="6" t="s">
        <v>46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3"/>
        <v>456</v>
      </c>
      <c r="M290" s="7">
        <v>25</v>
      </c>
      <c r="N290" s="7">
        <f t="shared" si="15"/>
        <v>911.5</v>
      </c>
      <c r="O290" s="7">
        <f t="shared" si="14"/>
        <v>14088.5</v>
      </c>
    </row>
    <row r="291" spans="1:15" ht="24.95" customHeight="1" x14ac:dyDescent="0.25">
      <c r="A291" s="6">
        <v>283</v>
      </c>
      <c r="B291" t="s">
        <v>399</v>
      </c>
      <c r="C291" s="6" t="s">
        <v>355</v>
      </c>
      <c r="D291" s="6" t="s">
        <v>46</v>
      </c>
      <c r="E291" s="6" t="s">
        <v>36</v>
      </c>
      <c r="F291" s="6" t="s">
        <v>29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3"/>
        <v>608</v>
      </c>
      <c r="M291" s="7">
        <v>25</v>
      </c>
      <c r="N291" s="7">
        <f t="shared" si="15"/>
        <v>1207</v>
      </c>
      <c r="O291" s="7">
        <f t="shared" si="14"/>
        <v>18793</v>
      </c>
    </row>
    <row r="292" spans="1:15" ht="24.95" customHeight="1" x14ac:dyDescent="0.25">
      <c r="A292" s="6">
        <v>284</v>
      </c>
      <c r="B292" t="s">
        <v>1390</v>
      </c>
      <c r="C292" s="6" t="s">
        <v>355</v>
      </c>
      <c r="D292" s="6" t="s">
        <v>46</v>
      </c>
      <c r="E292" s="6" t="s">
        <v>36</v>
      </c>
      <c r="F292" s="6" t="s">
        <v>37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f t="shared" si="13"/>
        <v>608</v>
      </c>
      <c r="M292" s="7">
        <v>25</v>
      </c>
      <c r="N292" s="7">
        <f t="shared" si="15"/>
        <v>1207</v>
      </c>
      <c r="O292" s="7">
        <f t="shared" si="14"/>
        <v>18793</v>
      </c>
    </row>
    <row r="293" spans="1:15" ht="24.95" customHeight="1" x14ac:dyDescent="0.25">
      <c r="A293" s="6">
        <v>285</v>
      </c>
      <c r="B293" t="s">
        <v>1490</v>
      </c>
      <c r="C293" s="6" t="s">
        <v>355</v>
      </c>
      <c r="D293" s="6" t="s">
        <v>46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f t="shared" si="13"/>
        <v>456</v>
      </c>
      <c r="M293" s="7">
        <v>25</v>
      </c>
      <c r="N293" s="7">
        <f t="shared" si="15"/>
        <v>911.5</v>
      </c>
      <c r="O293" s="7">
        <f t="shared" si="14"/>
        <v>14088.5</v>
      </c>
    </row>
    <row r="294" spans="1:15" ht="24.95" customHeight="1" x14ac:dyDescent="0.25">
      <c r="A294" s="6">
        <v>286</v>
      </c>
      <c r="B294" s="6" t="s">
        <v>400</v>
      </c>
      <c r="C294" s="6" t="s">
        <v>401</v>
      </c>
      <c r="D294" s="6" t="s">
        <v>196</v>
      </c>
      <c r="E294" s="6" t="s">
        <v>54</v>
      </c>
      <c r="F294" s="6" t="s">
        <v>29</v>
      </c>
      <c r="G294" s="7">
        <v>57500</v>
      </c>
      <c r="H294" s="7">
        <v>0</v>
      </c>
      <c r="I294" s="7">
        <v>57500</v>
      </c>
      <c r="J294" s="7">
        <v>1650.25</v>
      </c>
      <c r="K294" s="7">
        <v>3016.23</v>
      </c>
      <c r="L294" s="7">
        <f t="shared" si="13"/>
        <v>1748</v>
      </c>
      <c r="M294" s="7">
        <v>1225</v>
      </c>
      <c r="N294" s="7">
        <f t="shared" si="15"/>
        <v>7639.48</v>
      </c>
      <c r="O294" s="7">
        <f t="shared" si="14"/>
        <v>49860.520000000004</v>
      </c>
    </row>
    <row r="295" spans="1:15" ht="24.95" customHeight="1" x14ac:dyDescent="0.25">
      <c r="A295" s="6">
        <v>287</v>
      </c>
      <c r="B295" s="6" t="s">
        <v>402</v>
      </c>
      <c r="C295" s="6" t="s">
        <v>401</v>
      </c>
      <c r="D295" s="6" t="s">
        <v>196</v>
      </c>
      <c r="E295" s="6" t="s">
        <v>28</v>
      </c>
      <c r="F295" s="6" t="s">
        <v>37</v>
      </c>
      <c r="G295" s="7">
        <v>51750</v>
      </c>
      <c r="H295" s="7">
        <v>0</v>
      </c>
      <c r="I295" s="7">
        <v>51750</v>
      </c>
      <c r="J295" s="7">
        <v>1485.23</v>
      </c>
      <c r="K295" s="7">
        <v>2100.9899999999998</v>
      </c>
      <c r="L295" s="7">
        <f t="shared" si="13"/>
        <v>1573.2</v>
      </c>
      <c r="M295" s="7">
        <v>15427.84</v>
      </c>
      <c r="N295" s="7">
        <f t="shared" si="15"/>
        <v>20587.260000000002</v>
      </c>
      <c r="O295" s="7">
        <f t="shared" si="14"/>
        <v>31162.739999999998</v>
      </c>
    </row>
    <row r="296" spans="1:15" ht="24.95" customHeight="1" x14ac:dyDescent="0.25">
      <c r="A296" s="6">
        <v>288</v>
      </c>
      <c r="B296" s="6" t="s">
        <v>403</v>
      </c>
      <c r="C296" s="6" t="s">
        <v>401</v>
      </c>
      <c r="D296" s="6" t="s">
        <v>196</v>
      </c>
      <c r="E296" s="6" t="s">
        <v>28</v>
      </c>
      <c r="F296" s="6" t="s">
        <v>29</v>
      </c>
      <c r="G296" s="7">
        <v>57500</v>
      </c>
      <c r="H296" s="7">
        <v>0</v>
      </c>
      <c r="I296" s="7">
        <v>57500</v>
      </c>
      <c r="J296" s="7">
        <v>1650.25</v>
      </c>
      <c r="K296" s="7">
        <v>3016.23</v>
      </c>
      <c r="L296" s="7">
        <f t="shared" si="13"/>
        <v>1748</v>
      </c>
      <c r="M296" s="7">
        <v>4410.8</v>
      </c>
      <c r="N296" s="7">
        <f t="shared" si="15"/>
        <v>10825.279999999999</v>
      </c>
      <c r="O296" s="7">
        <f t="shared" si="14"/>
        <v>46674.720000000001</v>
      </c>
    </row>
    <row r="297" spans="1:15" ht="24.95" customHeight="1" x14ac:dyDescent="0.25">
      <c r="A297" s="6">
        <v>289</v>
      </c>
      <c r="B297" s="6" t="s">
        <v>404</v>
      </c>
      <c r="C297" s="6" t="s">
        <v>401</v>
      </c>
      <c r="D297" s="6" t="s">
        <v>196</v>
      </c>
      <c r="E297" s="6" t="s">
        <v>54</v>
      </c>
      <c r="F297" s="6" t="s">
        <v>29</v>
      </c>
      <c r="G297" s="7">
        <v>57500</v>
      </c>
      <c r="H297" s="7">
        <v>0</v>
      </c>
      <c r="I297" s="7">
        <v>57500</v>
      </c>
      <c r="J297" s="7">
        <v>1650.25</v>
      </c>
      <c r="K297" s="7">
        <v>3016.23</v>
      </c>
      <c r="L297" s="7">
        <f t="shared" si="13"/>
        <v>1748</v>
      </c>
      <c r="M297" s="7">
        <v>925</v>
      </c>
      <c r="N297" s="7">
        <f t="shared" si="15"/>
        <v>7339.48</v>
      </c>
      <c r="O297" s="7">
        <f t="shared" si="14"/>
        <v>50160.520000000004</v>
      </c>
    </row>
    <row r="298" spans="1:15" ht="24.95" customHeight="1" x14ac:dyDescent="0.25">
      <c r="A298" s="6">
        <v>290</v>
      </c>
      <c r="B298" s="6" t="s">
        <v>405</v>
      </c>
      <c r="C298" s="6" t="s">
        <v>401</v>
      </c>
      <c r="D298" s="6" t="s">
        <v>75</v>
      </c>
      <c r="E298" s="6" t="s">
        <v>54</v>
      </c>
      <c r="F298" s="6" t="s">
        <v>37</v>
      </c>
      <c r="G298" s="7">
        <v>57500</v>
      </c>
      <c r="H298" s="7">
        <v>0</v>
      </c>
      <c r="I298" s="7">
        <v>57500</v>
      </c>
      <c r="J298" s="7">
        <v>1650.25</v>
      </c>
      <c r="K298" s="7">
        <v>2673.13</v>
      </c>
      <c r="L298" s="7">
        <f t="shared" si="13"/>
        <v>1748</v>
      </c>
      <c r="M298" s="7">
        <v>8949.84</v>
      </c>
      <c r="N298" s="7">
        <f t="shared" si="15"/>
        <v>15021.220000000001</v>
      </c>
      <c r="O298" s="7">
        <f t="shared" si="14"/>
        <v>42478.78</v>
      </c>
    </row>
    <row r="299" spans="1:15" ht="24.95" customHeight="1" x14ac:dyDescent="0.25">
      <c r="A299" s="6">
        <v>291</v>
      </c>
      <c r="B299" s="6" t="s">
        <v>406</v>
      </c>
      <c r="C299" s="6" t="s">
        <v>401</v>
      </c>
      <c r="D299" s="6" t="s">
        <v>182</v>
      </c>
      <c r="E299" s="6" t="s">
        <v>28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3"/>
        <v>1520</v>
      </c>
      <c r="M299" s="7">
        <v>10007.57</v>
      </c>
      <c r="N299" s="7">
        <f t="shared" si="15"/>
        <v>14816.57</v>
      </c>
      <c r="O299" s="7">
        <f t="shared" si="14"/>
        <v>35183.43</v>
      </c>
    </row>
    <row r="300" spans="1:15" ht="24.95" customHeight="1" x14ac:dyDescent="0.25">
      <c r="A300" s="6">
        <v>292</v>
      </c>
      <c r="B300" s="6" t="s">
        <v>407</v>
      </c>
      <c r="C300" s="6" t="s">
        <v>401</v>
      </c>
      <c r="D300" s="6" t="s">
        <v>182</v>
      </c>
      <c r="E300" s="6" t="s">
        <v>28</v>
      </c>
      <c r="F300" s="6" t="s">
        <v>37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3"/>
        <v>1520</v>
      </c>
      <c r="M300" s="7">
        <v>45025</v>
      </c>
      <c r="N300" s="7">
        <f t="shared" si="15"/>
        <v>49834</v>
      </c>
      <c r="O300" s="7">
        <f t="shared" si="14"/>
        <v>166</v>
      </c>
    </row>
    <row r="301" spans="1:15" ht="24.95" customHeight="1" x14ac:dyDescent="0.25">
      <c r="A301" s="6">
        <v>293</v>
      </c>
      <c r="B301" t="s">
        <v>408</v>
      </c>
      <c r="C301" s="6" t="s">
        <v>401</v>
      </c>
      <c r="D301" s="6" t="s">
        <v>46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f t="shared" si="13"/>
        <v>456</v>
      </c>
      <c r="M301" s="7">
        <v>25</v>
      </c>
      <c r="N301" s="7">
        <f t="shared" si="15"/>
        <v>911.5</v>
      </c>
      <c r="O301" s="7">
        <f t="shared" si="14"/>
        <v>14088.5</v>
      </c>
    </row>
    <row r="302" spans="1:15" ht="24.95" customHeight="1" x14ac:dyDescent="0.25">
      <c r="A302" s="6">
        <v>294</v>
      </c>
      <c r="B302" t="s">
        <v>1417</v>
      </c>
      <c r="C302" s="6" t="s">
        <v>401</v>
      </c>
      <c r="D302" s="6" t="s">
        <v>46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3"/>
        <v>456</v>
      </c>
      <c r="M302" s="7">
        <v>25</v>
      </c>
      <c r="N302" s="7">
        <f t="shared" si="15"/>
        <v>911.5</v>
      </c>
      <c r="O302" s="7">
        <f t="shared" si="14"/>
        <v>14088.5</v>
      </c>
    </row>
    <row r="303" spans="1:15" ht="24.95" customHeight="1" x14ac:dyDescent="0.25">
      <c r="A303" s="6">
        <v>295</v>
      </c>
      <c r="B303" t="s">
        <v>1424</v>
      </c>
      <c r="C303" s="6" t="s">
        <v>401</v>
      </c>
      <c r="D303" s="6" t="s">
        <v>46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3"/>
        <v>456</v>
      </c>
      <c r="M303" s="7">
        <v>25</v>
      </c>
      <c r="N303" s="7">
        <f t="shared" si="15"/>
        <v>911.5</v>
      </c>
      <c r="O303" s="7">
        <f t="shared" si="14"/>
        <v>14088.5</v>
      </c>
    </row>
    <row r="304" spans="1:15" ht="24.95" customHeight="1" x14ac:dyDescent="0.25">
      <c r="A304" s="6">
        <v>296</v>
      </c>
      <c r="B304" t="s">
        <v>1425</v>
      </c>
      <c r="C304" s="6" t="s">
        <v>401</v>
      </c>
      <c r="D304" s="6" t="s">
        <v>46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f t="shared" si="13"/>
        <v>456</v>
      </c>
      <c r="M304" s="7">
        <v>25</v>
      </c>
      <c r="N304" s="7">
        <f t="shared" si="15"/>
        <v>911.5</v>
      </c>
      <c r="O304" s="7">
        <f t="shared" si="14"/>
        <v>14088.5</v>
      </c>
    </row>
    <row r="305" spans="1:15" ht="24.95" customHeight="1" x14ac:dyDescent="0.25">
      <c r="A305" s="6">
        <v>297</v>
      </c>
      <c r="B305" t="s">
        <v>409</v>
      </c>
      <c r="C305" s="6" t="s">
        <v>401</v>
      </c>
      <c r="D305" s="6" t="s">
        <v>196</v>
      </c>
      <c r="E305" s="6" t="s">
        <v>28</v>
      </c>
      <c r="F305" s="6" t="s">
        <v>29</v>
      </c>
      <c r="G305" s="7">
        <v>57500</v>
      </c>
      <c r="H305" s="7">
        <v>0</v>
      </c>
      <c r="I305" s="7">
        <v>57500</v>
      </c>
      <c r="J305" s="7">
        <v>1650.25</v>
      </c>
      <c r="K305" s="7">
        <v>3016.23</v>
      </c>
      <c r="L305" s="7">
        <f t="shared" si="13"/>
        <v>1748</v>
      </c>
      <c r="M305" s="7">
        <v>425</v>
      </c>
      <c r="N305" s="7">
        <f t="shared" si="15"/>
        <v>6839.48</v>
      </c>
      <c r="O305" s="7">
        <f t="shared" si="14"/>
        <v>50660.520000000004</v>
      </c>
    </row>
    <row r="306" spans="1:15" ht="24.95" customHeight="1" x14ac:dyDescent="0.25">
      <c r="A306" s="6">
        <v>298</v>
      </c>
      <c r="B306" s="6" t="s">
        <v>410</v>
      </c>
      <c r="C306" s="6" t="s">
        <v>401</v>
      </c>
      <c r="D306" s="6" t="s">
        <v>182</v>
      </c>
      <c r="E306" s="6" t="s">
        <v>28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3"/>
        <v>1520</v>
      </c>
      <c r="M306" s="7">
        <v>925</v>
      </c>
      <c r="N306" s="7">
        <f t="shared" si="15"/>
        <v>5734</v>
      </c>
      <c r="O306" s="7">
        <f t="shared" si="14"/>
        <v>44266</v>
      </c>
    </row>
    <row r="307" spans="1:15" ht="24.95" customHeight="1" x14ac:dyDescent="0.25">
      <c r="A307" s="6">
        <v>299</v>
      </c>
      <c r="B307" s="6" t="s">
        <v>411</v>
      </c>
      <c r="C307" s="6" t="s">
        <v>401</v>
      </c>
      <c r="D307" s="6" t="s">
        <v>222</v>
      </c>
      <c r="E307" s="6" t="s">
        <v>54</v>
      </c>
      <c r="F307" s="6" t="s">
        <v>29</v>
      </c>
      <c r="G307" s="7">
        <v>57500</v>
      </c>
      <c r="H307" s="7">
        <v>0</v>
      </c>
      <c r="I307" s="7">
        <v>57500</v>
      </c>
      <c r="J307" s="7">
        <v>1650.25</v>
      </c>
      <c r="K307" s="7">
        <v>3016.23</v>
      </c>
      <c r="L307" s="7">
        <f t="shared" si="13"/>
        <v>1748</v>
      </c>
      <c r="M307" s="7">
        <v>925</v>
      </c>
      <c r="N307" s="7">
        <f t="shared" si="15"/>
        <v>7339.48</v>
      </c>
      <c r="O307" s="7">
        <f t="shared" si="14"/>
        <v>50160.520000000004</v>
      </c>
    </row>
    <row r="308" spans="1:15" ht="24.95" customHeight="1" x14ac:dyDescent="0.25">
      <c r="A308" s="6">
        <v>300</v>
      </c>
      <c r="B308" s="6" t="s">
        <v>412</v>
      </c>
      <c r="C308" s="6" t="s">
        <v>401</v>
      </c>
      <c r="D308" s="6" t="s">
        <v>173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f t="shared" si="13"/>
        <v>456</v>
      </c>
      <c r="M308" s="7">
        <v>679</v>
      </c>
      <c r="N308" s="7">
        <f t="shared" si="15"/>
        <v>1565.5</v>
      </c>
      <c r="O308" s="7">
        <f t="shared" si="14"/>
        <v>13434.5</v>
      </c>
    </row>
    <row r="309" spans="1:15" ht="24.95" customHeight="1" x14ac:dyDescent="0.25">
      <c r="A309" s="6">
        <v>301</v>
      </c>
      <c r="B309" s="6" t="s">
        <v>413</v>
      </c>
      <c r="C309" s="6" t="s">
        <v>401</v>
      </c>
      <c r="D309" s="6" t="s">
        <v>100</v>
      </c>
      <c r="E309" s="6" t="s">
        <v>36</v>
      </c>
      <c r="F309" s="6" t="s">
        <v>29</v>
      </c>
      <c r="G309" s="7">
        <v>11000</v>
      </c>
      <c r="H309" s="7">
        <v>0</v>
      </c>
      <c r="I309" s="7">
        <v>11000</v>
      </c>
      <c r="J309" s="7">
        <v>315.7</v>
      </c>
      <c r="K309" s="7">
        <v>0</v>
      </c>
      <c r="L309" s="7">
        <f t="shared" si="13"/>
        <v>334.4</v>
      </c>
      <c r="M309" s="7">
        <v>25</v>
      </c>
      <c r="N309" s="7">
        <f t="shared" si="15"/>
        <v>675.09999999999991</v>
      </c>
      <c r="O309" s="7">
        <f t="shared" si="14"/>
        <v>10324.9</v>
      </c>
    </row>
    <row r="310" spans="1:15" ht="24.95" customHeight="1" x14ac:dyDescent="0.25">
      <c r="A310" s="6">
        <v>302</v>
      </c>
      <c r="B310" s="6" t="s">
        <v>414</v>
      </c>
      <c r="C310" s="6" t="s">
        <v>401</v>
      </c>
      <c r="D310" s="6" t="s">
        <v>415</v>
      </c>
      <c r="E310" s="6" t="s">
        <v>28</v>
      </c>
      <c r="F310" s="6" t="s">
        <v>29</v>
      </c>
      <c r="G310" s="7">
        <v>31500</v>
      </c>
      <c r="H310" s="7">
        <v>0</v>
      </c>
      <c r="I310" s="7">
        <v>31500</v>
      </c>
      <c r="J310" s="7">
        <v>904.05</v>
      </c>
      <c r="K310" s="7">
        <v>0</v>
      </c>
      <c r="L310" s="7">
        <f t="shared" si="13"/>
        <v>957.6</v>
      </c>
      <c r="M310" s="7">
        <v>1925</v>
      </c>
      <c r="N310" s="7">
        <f t="shared" si="15"/>
        <v>3786.65</v>
      </c>
      <c r="O310" s="7">
        <f t="shared" si="14"/>
        <v>27713.35</v>
      </c>
    </row>
    <row r="311" spans="1:15" ht="24.95" customHeight="1" x14ac:dyDescent="0.25">
      <c r="A311" s="6">
        <v>303</v>
      </c>
      <c r="B311" s="6" t="s">
        <v>416</v>
      </c>
      <c r="C311" s="6" t="s">
        <v>401</v>
      </c>
      <c r="D311" s="6" t="s">
        <v>100</v>
      </c>
      <c r="E311" s="6" t="s">
        <v>36</v>
      </c>
      <c r="F311" s="6" t="s">
        <v>29</v>
      </c>
      <c r="G311" s="7">
        <v>15000</v>
      </c>
      <c r="H311" s="7">
        <v>0</v>
      </c>
      <c r="I311" s="7">
        <v>15000</v>
      </c>
      <c r="J311" s="7">
        <v>430.5</v>
      </c>
      <c r="K311" s="7">
        <v>0</v>
      </c>
      <c r="L311" s="7">
        <f t="shared" si="13"/>
        <v>456</v>
      </c>
      <c r="M311" s="7">
        <v>25</v>
      </c>
      <c r="N311" s="7">
        <f t="shared" si="15"/>
        <v>911.5</v>
      </c>
      <c r="O311" s="7">
        <f t="shared" si="14"/>
        <v>14088.5</v>
      </c>
    </row>
    <row r="312" spans="1:15" ht="24.95" customHeight="1" x14ac:dyDescent="0.25">
      <c r="A312" s="6">
        <v>304</v>
      </c>
      <c r="B312" s="6" t="s">
        <v>417</v>
      </c>
      <c r="C312" s="6" t="s">
        <v>401</v>
      </c>
      <c r="D312" s="6" t="s">
        <v>65</v>
      </c>
      <c r="E312" s="6" t="s">
        <v>54</v>
      </c>
      <c r="F312" s="6" t="s">
        <v>37</v>
      </c>
      <c r="G312" s="7">
        <v>22050</v>
      </c>
      <c r="H312" s="7">
        <v>0</v>
      </c>
      <c r="I312" s="7">
        <v>22050</v>
      </c>
      <c r="J312" s="7">
        <v>632.84</v>
      </c>
      <c r="K312" s="7">
        <v>0</v>
      </c>
      <c r="L312" s="7">
        <f t="shared" si="13"/>
        <v>670.32</v>
      </c>
      <c r="M312" s="7">
        <v>25</v>
      </c>
      <c r="N312" s="7">
        <f t="shared" si="15"/>
        <v>1328.16</v>
      </c>
      <c r="O312" s="7">
        <f t="shared" si="14"/>
        <v>20721.84</v>
      </c>
    </row>
    <row r="313" spans="1:15" ht="24.95" customHeight="1" x14ac:dyDescent="0.25">
      <c r="A313" s="6">
        <v>305</v>
      </c>
      <c r="B313" s="6" t="s">
        <v>418</v>
      </c>
      <c r="C313" s="6" t="s">
        <v>401</v>
      </c>
      <c r="D313" s="6" t="s">
        <v>100</v>
      </c>
      <c r="E313" s="6" t="s">
        <v>36</v>
      </c>
      <c r="F313" s="6" t="s">
        <v>29</v>
      </c>
      <c r="G313" s="7">
        <v>15000</v>
      </c>
      <c r="H313" s="7">
        <v>0</v>
      </c>
      <c r="I313" s="7">
        <v>15000</v>
      </c>
      <c r="J313" s="7">
        <v>430.5</v>
      </c>
      <c r="K313" s="7">
        <v>0</v>
      </c>
      <c r="L313" s="7">
        <f t="shared" si="13"/>
        <v>456</v>
      </c>
      <c r="M313" s="7">
        <v>25</v>
      </c>
      <c r="N313" s="7">
        <f t="shared" si="15"/>
        <v>911.5</v>
      </c>
      <c r="O313" s="7">
        <f t="shared" si="14"/>
        <v>14088.5</v>
      </c>
    </row>
    <row r="314" spans="1:15" ht="24.95" customHeight="1" x14ac:dyDescent="0.25">
      <c r="A314" s="6">
        <v>306</v>
      </c>
      <c r="B314" s="6" t="s">
        <v>419</v>
      </c>
      <c r="C314" s="6" t="s">
        <v>401</v>
      </c>
      <c r="D314" s="6" t="s">
        <v>196</v>
      </c>
      <c r="E314" s="6" t="s">
        <v>28</v>
      </c>
      <c r="F314" s="6" t="s">
        <v>37</v>
      </c>
      <c r="G314" s="7">
        <v>57500</v>
      </c>
      <c r="H314" s="7">
        <v>0</v>
      </c>
      <c r="I314" s="7">
        <v>57500</v>
      </c>
      <c r="J314" s="7">
        <v>1650.25</v>
      </c>
      <c r="K314" s="7">
        <v>3016.23</v>
      </c>
      <c r="L314" s="7">
        <f t="shared" si="13"/>
        <v>1748</v>
      </c>
      <c r="M314" s="7">
        <v>925</v>
      </c>
      <c r="N314" s="7">
        <f t="shared" si="15"/>
        <v>7339.48</v>
      </c>
      <c r="O314" s="7">
        <f t="shared" si="14"/>
        <v>50160.520000000004</v>
      </c>
    </row>
    <row r="315" spans="1:15" ht="24.95" customHeight="1" x14ac:dyDescent="0.25">
      <c r="A315" s="6">
        <v>307</v>
      </c>
      <c r="B315" s="6" t="s">
        <v>420</v>
      </c>
      <c r="C315" s="6" t="s">
        <v>401</v>
      </c>
      <c r="D315" s="6" t="s">
        <v>222</v>
      </c>
      <c r="E315" s="6" t="s">
        <v>54</v>
      </c>
      <c r="F315" s="6" t="s">
        <v>29</v>
      </c>
      <c r="G315" s="7">
        <v>57500</v>
      </c>
      <c r="H315" s="7">
        <v>0</v>
      </c>
      <c r="I315" s="7">
        <v>57500</v>
      </c>
      <c r="J315" s="7">
        <v>1650.25</v>
      </c>
      <c r="K315" s="7">
        <v>3016.23</v>
      </c>
      <c r="L315" s="7">
        <f t="shared" si="13"/>
        <v>1748</v>
      </c>
      <c r="M315" s="7">
        <v>3357.3</v>
      </c>
      <c r="N315" s="7">
        <f t="shared" si="15"/>
        <v>9771.7799999999988</v>
      </c>
      <c r="O315" s="7">
        <f t="shared" si="14"/>
        <v>47728.22</v>
      </c>
    </row>
    <row r="316" spans="1:15" ht="24.95" customHeight="1" x14ac:dyDescent="0.25">
      <c r="A316" s="6">
        <v>308</v>
      </c>
      <c r="B316" s="6" t="s">
        <v>421</v>
      </c>
      <c r="C316" s="6" t="s">
        <v>401</v>
      </c>
      <c r="D316" s="6" t="s">
        <v>100</v>
      </c>
      <c r="E316" s="6" t="s">
        <v>36</v>
      </c>
      <c r="F316" s="6" t="s">
        <v>29</v>
      </c>
      <c r="G316" s="7">
        <v>15000</v>
      </c>
      <c r="H316" s="7">
        <v>0</v>
      </c>
      <c r="I316" s="7">
        <v>15000</v>
      </c>
      <c r="J316" s="7">
        <v>430.5</v>
      </c>
      <c r="K316" s="7">
        <v>0</v>
      </c>
      <c r="L316" s="7">
        <f t="shared" si="13"/>
        <v>456</v>
      </c>
      <c r="M316" s="7">
        <v>25</v>
      </c>
      <c r="N316" s="7">
        <f t="shared" si="15"/>
        <v>911.5</v>
      </c>
      <c r="O316" s="7">
        <f t="shared" si="14"/>
        <v>14088.5</v>
      </c>
    </row>
    <row r="317" spans="1:15" ht="24.95" customHeight="1" x14ac:dyDescent="0.25">
      <c r="A317" s="6">
        <v>309</v>
      </c>
      <c r="B317" s="6" t="s">
        <v>422</v>
      </c>
      <c r="C317" s="6" t="s">
        <v>401</v>
      </c>
      <c r="D317" s="6" t="s">
        <v>196</v>
      </c>
      <c r="E317" s="6" t="s">
        <v>54</v>
      </c>
      <c r="F317" s="6" t="s">
        <v>29</v>
      </c>
      <c r="G317" s="7">
        <v>57500</v>
      </c>
      <c r="H317" s="7">
        <v>0</v>
      </c>
      <c r="I317" s="7">
        <v>57500</v>
      </c>
      <c r="J317" s="7">
        <v>1650.25</v>
      </c>
      <c r="K317" s="7">
        <v>3016.23</v>
      </c>
      <c r="L317" s="7">
        <f t="shared" si="13"/>
        <v>1748</v>
      </c>
      <c r="M317" s="7">
        <v>1375</v>
      </c>
      <c r="N317" s="7">
        <f t="shared" si="15"/>
        <v>7789.48</v>
      </c>
      <c r="O317" s="7">
        <f t="shared" si="14"/>
        <v>49710.520000000004</v>
      </c>
    </row>
    <row r="318" spans="1:15" ht="24.95" customHeight="1" x14ac:dyDescent="0.25">
      <c r="A318" s="6">
        <v>310</v>
      </c>
      <c r="B318" s="6" t="s">
        <v>423</v>
      </c>
      <c r="C318" s="6" t="s">
        <v>401</v>
      </c>
      <c r="D318" s="6" t="s">
        <v>121</v>
      </c>
      <c r="E318" s="6" t="s">
        <v>28</v>
      </c>
      <c r="F318" s="6" t="s">
        <v>29</v>
      </c>
      <c r="G318" s="7">
        <v>12650</v>
      </c>
      <c r="H318" s="7">
        <v>0</v>
      </c>
      <c r="I318" s="7">
        <v>12650</v>
      </c>
      <c r="J318" s="7">
        <v>363.06</v>
      </c>
      <c r="K318" s="7">
        <v>0</v>
      </c>
      <c r="L318" s="7">
        <f t="shared" si="13"/>
        <v>384.56</v>
      </c>
      <c r="M318" s="7">
        <v>25</v>
      </c>
      <c r="N318" s="7">
        <f t="shared" si="15"/>
        <v>772.62</v>
      </c>
      <c r="O318" s="7">
        <f t="shared" si="14"/>
        <v>11877.38</v>
      </c>
    </row>
    <row r="319" spans="1:15" ht="24.95" customHeight="1" x14ac:dyDescent="0.25">
      <c r="A319" s="6">
        <v>311</v>
      </c>
      <c r="B319" s="6" t="s">
        <v>424</v>
      </c>
      <c r="C319" s="6" t="s">
        <v>401</v>
      </c>
      <c r="D319" s="6" t="s">
        <v>173</v>
      </c>
      <c r="E319" s="6" t="s">
        <v>36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3"/>
        <v>334.4</v>
      </c>
      <c r="M319" s="7">
        <v>25</v>
      </c>
      <c r="N319" s="7">
        <f t="shared" si="15"/>
        <v>675.09999999999991</v>
      </c>
      <c r="O319" s="7">
        <f t="shared" si="14"/>
        <v>10324.9</v>
      </c>
    </row>
    <row r="320" spans="1:15" ht="24.95" customHeight="1" x14ac:dyDescent="0.25">
      <c r="A320" s="6">
        <v>312</v>
      </c>
      <c r="B320" s="6" t="s">
        <v>425</v>
      </c>
      <c r="C320" s="6" t="s">
        <v>401</v>
      </c>
      <c r="D320" s="6" t="s">
        <v>182</v>
      </c>
      <c r="E320" s="6" t="s">
        <v>28</v>
      </c>
      <c r="F320" s="6" t="s">
        <v>29</v>
      </c>
      <c r="G320" s="7">
        <v>57500</v>
      </c>
      <c r="H320" s="7">
        <v>0</v>
      </c>
      <c r="I320" s="7">
        <v>57500</v>
      </c>
      <c r="J320" s="7">
        <v>1650.25</v>
      </c>
      <c r="K320" s="7">
        <v>3016.23</v>
      </c>
      <c r="L320" s="7">
        <f t="shared" si="13"/>
        <v>1748</v>
      </c>
      <c r="M320" s="7">
        <v>1017.5</v>
      </c>
      <c r="N320" s="7">
        <f t="shared" si="15"/>
        <v>7431.98</v>
      </c>
      <c r="O320" s="7">
        <f t="shared" si="14"/>
        <v>50068.020000000004</v>
      </c>
    </row>
    <row r="321" spans="1:137" ht="24.95" customHeight="1" x14ac:dyDescent="0.25">
      <c r="A321" s="6">
        <v>313</v>
      </c>
      <c r="B321" s="6" t="s">
        <v>426</v>
      </c>
      <c r="C321" s="6" t="s">
        <v>401</v>
      </c>
      <c r="D321" s="6" t="s">
        <v>196</v>
      </c>
      <c r="E321" s="6" t="s">
        <v>28</v>
      </c>
      <c r="F321" s="6" t="s">
        <v>29</v>
      </c>
      <c r="G321" s="7">
        <v>57500</v>
      </c>
      <c r="H321" s="7">
        <v>0</v>
      </c>
      <c r="I321" s="7">
        <v>57500</v>
      </c>
      <c r="J321" s="7">
        <v>1650.25</v>
      </c>
      <c r="K321" s="7">
        <v>2397.87</v>
      </c>
      <c r="L321" s="7">
        <f t="shared" si="13"/>
        <v>1748</v>
      </c>
      <c r="M321" s="7">
        <v>6445.92</v>
      </c>
      <c r="N321" s="7">
        <f t="shared" si="15"/>
        <v>12242.04</v>
      </c>
      <c r="O321" s="7">
        <f t="shared" si="14"/>
        <v>45257.96</v>
      </c>
    </row>
    <row r="322" spans="1:137" ht="24.95" customHeight="1" x14ac:dyDescent="0.25">
      <c r="A322" s="6">
        <v>314</v>
      </c>
      <c r="B322" s="6" t="s">
        <v>427</v>
      </c>
      <c r="C322" s="6" t="s">
        <v>401</v>
      </c>
      <c r="D322" s="6" t="s">
        <v>196</v>
      </c>
      <c r="E322" s="6" t="s">
        <v>54</v>
      </c>
      <c r="F322" s="6" t="s">
        <v>29</v>
      </c>
      <c r="G322" s="7">
        <v>57500</v>
      </c>
      <c r="H322" s="7">
        <v>0</v>
      </c>
      <c r="I322" s="7">
        <v>57500</v>
      </c>
      <c r="J322" s="7">
        <v>1650.25</v>
      </c>
      <c r="K322" s="7">
        <v>2673.13</v>
      </c>
      <c r="L322" s="7">
        <f t="shared" si="13"/>
        <v>1748</v>
      </c>
      <c r="M322" s="7">
        <v>2640.46</v>
      </c>
      <c r="N322" s="7">
        <f t="shared" si="15"/>
        <v>8711.84</v>
      </c>
      <c r="O322" s="7">
        <f t="shared" si="14"/>
        <v>48788.160000000003</v>
      </c>
    </row>
    <row r="323" spans="1:137" s="11" customFormat="1" ht="24.95" customHeight="1" x14ac:dyDescent="0.25">
      <c r="A323" s="6">
        <v>315</v>
      </c>
      <c r="B323" s="6" t="s">
        <v>428</v>
      </c>
      <c r="C323" s="6" t="s">
        <v>401</v>
      </c>
      <c r="D323" s="6" t="s">
        <v>196</v>
      </c>
      <c r="E323" s="6" t="s">
        <v>54</v>
      </c>
      <c r="F323" s="6" t="s">
        <v>29</v>
      </c>
      <c r="G323" s="7">
        <v>57500</v>
      </c>
      <c r="H323" s="7">
        <v>0</v>
      </c>
      <c r="I323" s="7">
        <v>57500</v>
      </c>
      <c r="J323" s="7">
        <v>1650.25</v>
      </c>
      <c r="K323" s="7">
        <v>2673.13</v>
      </c>
      <c r="L323" s="7">
        <f t="shared" si="13"/>
        <v>1748</v>
      </c>
      <c r="M323" s="7">
        <v>22130.31</v>
      </c>
      <c r="N323" s="7">
        <f t="shared" si="15"/>
        <v>28201.690000000002</v>
      </c>
      <c r="O323" s="7">
        <f t="shared" si="14"/>
        <v>29298.309999999998</v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6"/>
    </row>
    <row r="324" spans="1:137" ht="24.95" customHeight="1" x14ac:dyDescent="0.25">
      <c r="A324" s="6">
        <v>316</v>
      </c>
      <c r="B324" s="6" t="s">
        <v>429</v>
      </c>
      <c r="C324" s="6" t="s">
        <v>401</v>
      </c>
      <c r="D324" s="6" t="s">
        <v>100</v>
      </c>
      <c r="E324" s="6" t="s">
        <v>36</v>
      </c>
      <c r="F324" s="6" t="s">
        <v>29</v>
      </c>
      <c r="G324" s="7">
        <v>11000</v>
      </c>
      <c r="H324" s="7">
        <v>0</v>
      </c>
      <c r="I324" s="7">
        <v>11000</v>
      </c>
      <c r="J324" s="7">
        <v>315.7</v>
      </c>
      <c r="K324" s="7">
        <v>0</v>
      </c>
      <c r="L324" s="7">
        <f t="shared" si="13"/>
        <v>334.4</v>
      </c>
      <c r="M324" s="7">
        <v>25</v>
      </c>
      <c r="N324" s="7">
        <f t="shared" si="15"/>
        <v>675.09999999999991</v>
      </c>
      <c r="O324" s="7">
        <f t="shared" si="14"/>
        <v>10324.9</v>
      </c>
    </row>
    <row r="325" spans="1:137" ht="24.95" customHeight="1" x14ac:dyDescent="0.25">
      <c r="A325" s="6">
        <v>317</v>
      </c>
      <c r="B325" s="6" t="s">
        <v>430</v>
      </c>
      <c r="C325" s="6" t="s">
        <v>401</v>
      </c>
      <c r="D325" s="6" t="s">
        <v>100</v>
      </c>
      <c r="E325" s="6" t="s">
        <v>36</v>
      </c>
      <c r="F325" s="6" t="s">
        <v>29</v>
      </c>
      <c r="G325" s="7">
        <v>15000</v>
      </c>
      <c r="H325" s="7">
        <v>0</v>
      </c>
      <c r="I325" s="7">
        <v>15000</v>
      </c>
      <c r="J325" s="7">
        <v>430.5</v>
      </c>
      <c r="K325" s="7">
        <v>0</v>
      </c>
      <c r="L325" s="7">
        <f t="shared" si="13"/>
        <v>456</v>
      </c>
      <c r="M325" s="7">
        <v>25</v>
      </c>
      <c r="N325" s="7">
        <f t="shared" si="15"/>
        <v>911.5</v>
      </c>
      <c r="O325" s="7">
        <f t="shared" si="14"/>
        <v>14088.5</v>
      </c>
    </row>
    <row r="326" spans="1:137" ht="24.95" customHeight="1" x14ac:dyDescent="0.25">
      <c r="A326" s="6">
        <v>318</v>
      </c>
      <c r="B326" s="6" t="s">
        <v>431</v>
      </c>
      <c r="C326" s="6" t="s">
        <v>401</v>
      </c>
      <c r="D326" s="6" t="s">
        <v>121</v>
      </c>
      <c r="E326" s="6" t="s">
        <v>36</v>
      </c>
      <c r="F326" s="6" t="s">
        <v>37</v>
      </c>
      <c r="G326" s="7">
        <v>11000</v>
      </c>
      <c r="H326" s="7">
        <v>0</v>
      </c>
      <c r="I326" s="7">
        <v>11000</v>
      </c>
      <c r="J326" s="7">
        <v>315.7</v>
      </c>
      <c r="K326" s="7">
        <v>0</v>
      </c>
      <c r="L326" s="7">
        <f t="shared" si="13"/>
        <v>334.4</v>
      </c>
      <c r="M326" s="7">
        <v>1840.46</v>
      </c>
      <c r="N326" s="7">
        <f t="shared" si="15"/>
        <v>2490.56</v>
      </c>
      <c r="O326" s="7">
        <f t="shared" si="14"/>
        <v>8509.44</v>
      </c>
    </row>
    <row r="327" spans="1:137" ht="24.95" customHeight="1" x14ac:dyDescent="0.25">
      <c r="A327" s="6">
        <v>319</v>
      </c>
      <c r="B327" s="6" t="s">
        <v>432</v>
      </c>
      <c r="C327" s="6" t="s">
        <v>401</v>
      </c>
      <c r="D327" s="6" t="s">
        <v>100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f t="shared" si="13"/>
        <v>456</v>
      </c>
      <c r="M327" s="7">
        <v>25</v>
      </c>
      <c r="N327" s="7">
        <f t="shared" si="15"/>
        <v>911.5</v>
      </c>
      <c r="O327" s="7">
        <f t="shared" si="14"/>
        <v>14088.5</v>
      </c>
    </row>
    <row r="328" spans="1:137" ht="24.95" customHeight="1" x14ac:dyDescent="0.25">
      <c r="A328" s="6">
        <v>320</v>
      </c>
      <c r="B328" s="6" t="s">
        <v>433</v>
      </c>
      <c r="C328" s="6" t="s">
        <v>401</v>
      </c>
      <c r="D328" s="6" t="s">
        <v>100</v>
      </c>
      <c r="E328" s="6" t="s">
        <v>36</v>
      </c>
      <c r="F328" s="6" t="s">
        <v>29</v>
      </c>
      <c r="G328" s="7">
        <v>11000</v>
      </c>
      <c r="H328" s="7">
        <v>0</v>
      </c>
      <c r="I328" s="7">
        <v>11000</v>
      </c>
      <c r="J328" s="7">
        <v>315.7</v>
      </c>
      <c r="K328" s="7">
        <v>0</v>
      </c>
      <c r="L328" s="7">
        <f t="shared" si="13"/>
        <v>334.4</v>
      </c>
      <c r="M328" s="7">
        <v>25</v>
      </c>
      <c r="N328" s="7">
        <f t="shared" si="15"/>
        <v>675.09999999999991</v>
      </c>
      <c r="O328" s="7">
        <f t="shared" si="14"/>
        <v>10324.9</v>
      </c>
    </row>
    <row r="329" spans="1:137" ht="24.95" customHeight="1" x14ac:dyDescent="0.25">
      <c r="A329" s="6">
        <v>321</v>
      </c>
      <c r="B329" s="6" t="s">
        <v>434</v>
      </c>
      <c r="C329" s="6" t="s">
        <v>401</v>
      </c>
      <c r="D329" s="6" t="s">
        <v>100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f t="shared" si="13"/>
        <v>456</v>
      </c>
      <c r="M329" s="7">
        <v>25</v>
      </c>
      <c r="N329" s="7">
        <f t="shared" si="15"/>
        <v>911.5</v>
      </c>
      <c r="O329" s="7">
        <f t="shared" si="14"/>
        <v>14088.5</v>
      </c>
    </row>
    <row r="330" spans="1:137" ht="24.95" customHeight="1" x14ac:dyDescent="0.25">
      <c r="A330" s="6">
        <v>322</v>
      </c>
      <c r="B330" s="6" t="s">
        <v>435</v>
      </c>
      <c r="C330" s="6" t="s">
        <v>401</v>
      </c>
      <c r="D330" s="6" t="s">
        <v>100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3"/>
        <v>456</v>
      </c>
      <c r="M330" s="7">
        <v>25</v>
      </c>
      <c r="N330" s="7">
        <f t="shared" si="15"/>
        <v>911.5</v>
      </c>
      <c r="O330" s="7">
        <f t="shared" si="14"/>
        <v>14088.5</v>
      </c>
    </row>
    <row r="331" spans="1:137" ht="24.95" customHeight="1" x14ac:dyDescent="0.25">
      <c r="A331" s="6">
        <v>323</v>
      </c>
      <c r="B331" s="6" t="s">
        <v>436</v>
      </c>
      <c r="C331" s="6" t="s">
        <v>401</v>
      </c>
      <c r="D331" s="6" t="s">
        <v>100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3"/>
        <v>456</v>
      </c>
      <c r="M331" s="7">
        <v>1740.46</v>
      </c>
      <c r="N331" s="7">
        <f t="shared" si="15"/>
        <v>2626.96</v>
      </c>
      <c r="O331" s="7">
        <f t="shared" si="14"/>
        <v>12373.04</v>
      </c>
    </row>
    <row r="332" spans="1:137" ht="24.95" customHeight="1" x14ac:dyDescent="0.25">
      <c r="A332" s="6">
        <v>324</v>
      </c>
      <c r="B332" s="6" t="s">
        <v>437</v>
      </c>
      <c r="C332" s="6" t="s">
        <v>401</v>
      </c>
      <c r="D332" s="6" t="s">
        <v>35</v>
      </c>
      <c r="E332" s="6" t="s">
        <v>36</v>
      </c>
      <c r="F332" s="6" t="s">
        <v>37</v>
      </c>
      <c r="G332" s="7">
        <v>25000</v>
      </c>
      <c r="H332" s="7">
        <v>0</v>
      </c>
      <c r="I332" s="7">
        <v>25000</v>
      </c>
      <c r="J332" s="7">
        <v>717.5</v>
      </c>
      <c r="K332" s="7">
        <v>0</v>
      </c>
      <c r="L332" s="7">
        <f t="shared" si="13"/>
        <v>760</v>
      </c>
      <c r="M332" s="7">
        <v>1525</v>
      </c>
      <c r="N332" s="7">
        <f t="shared" si="15"/>
        <v>3002.5</v>
      </c>
      <c r="O332" s="7">
        <f t="shared" si="14"/>
        <v>21997.5</v>
      </c>
    </row>
    <row r="333" spans="1:137" ht="24.95" customHeight="1" x14ac:dyDescent="0.25">
      <c r="A333" s="6">
        <v>325</v>
      </c>
      <c r="B333" t="s">
        <v>438</v>
      </c>
      <c r="C333" s="6" t="s">
        <v>401</v>
      </c>
      <c r="D333" s="6" t="s">
        <v>35</v>
      </c>
      <c r="E333" s="6" t="s">
        <v>28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f t="shared" si="13"/>
        <v>638.4</v>
      </c>
      <c r="M333" s="7">
        <v>5979.94</v>
      </c>
      <c r="N333" s="7">
        <f t="shared" si="15"/>
        <v>7221.0399999999991</v>
      </c>
      <c r="O333" s="7">
        <f t="shared" si="14"/>
        <v>13778.960000000001</v>
      </c>
    </row>
    <row r="334" spans="1:137" ht="24.95" customHeight="1" x14ac:dyDescent="0.25">
      <c r="A334" s="6">
        <v>326</v>
      </c>
      <c r="B334" t="s">
        <v>439</v>
      </c>
      <c r="C334" s="6" t="s">
        <v>401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f t="shared" si="13"/>
        <v>638.4</v>
      </c>
      <c r="M334" s="7">
        <v>25</v>
      </c>
      <c r="N334" s="7">
        <f t="shared" si="15"/>
        <v>1266.0999999999999</v>
      </c>
      <c r="O334" s="7">
        <f t="shared" si="14"/>
        <v>19733.900000000001</v>
      </c>
    </row>
    <row r="335" spans="1:137" ht="24.95" customHeight="1" x14ac:dyDescent="0.25">
      <c r="A335" s="6">
        <v>327</v>
      </c>
      <c r="B335" t="s">
        <v>440</v>
      </c>
      <c r="C335" s="6" t="s">
        <v>401</v>
      </c>
      <c r="D335" t="s">
        <v>100</v>
      </c>
      <c r="E335" s="6" t="s">
        <v>28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f t="shared" si="13"/>
        <v>456</v>
      </c>
      <c r="M335" s="7">
        <v>25</v>
      </c>
      <c r="N335" s="7">
        <f t="shared" si="15"/>
        <v>911.5</v>
      </c>
      <c r="O335" s="7">
        <f t="shared" si="14"/>
        <v>14088.5</v>
      </c>
    </row>
    <row r="336" spans="1:137" ht="24.95" customHeight="1" x14ac:dyDescent="0.25">
      <c r="A336" s="6">
        <v>328</v>
      </c>
      <c r="B336" s="6" t="s">
        <v>441</v>
      </c>
      <c r="C336" s="6" t="s">
        <v>401</v>
      </c>
      <c r="D336" s="6" t="s">
        <v>65</v>
      </c>
      <c r="E336" s="6" t="s">
        <v>36</v>
      </c>
      <c r="F336" s="6" t="s">
        <v>37</v>
      </c>
      <c r="G336" s="7">
        <v>21000</v>
      </c>
      <c r="H336" s="7">
        <v>0</v>
      </c>
      <c r="I336" s="7">
        <v>21000</v>
      </c>
      <c r="J336" s="7">
        <v>602.70000000000005</v>
      </c>
      <c r="K336" s="7">
        <v>0</v>
      </c>
      <c r="L336" s="7">
        <f t="shared" si="13"/>
        <v>638.4</v>
      </c>
      <c r="M336" s="7">
        <v>25</v>
      </c>
      <c r="N336" s="7">
        <f t="shared" si="15"/>
        <v>1266.0999999999999</v>
      </c>
      <c r="O336" s="7">
        <f t="shared" si="14"/>
        <v>19733.900000000001</v>
      </c>
    </row>
    <row r="337" spans="1:15" ht="24.95" customHeight="1" x14ac:dyDescent="0.25">
      <c r="A337" s="6">
        <v>329</v>
      </c>
      <c r="B337" t="s">
        <v>1494</v>
      </c>
      <c r="C337" s="6" t="s">
        <v>401</v>
      </c>
      <c r="D337" s="6" t="s">
        <v>65</v>
      </c>
      <c r="E337" s="6" t="s">
        <v>36</v>
      </c>
      <c r="F337" s="6" t="s">
        <v>37</v>
      </c>
      <c r="G337" s="7">
        <v>25000</v>
      </c>
      <c r="H337" s="7">
        <v>0</v>
      </c>
      <c r="I337" s="7">
        <v>25000</v>
      </c>
      <c r="J337" s="7">
        <v>717.5</v>
      </c>
      <c r="K337" s="7">
        <v>0</v>
      </c>
      <c r="L337" s="7">
        <f t="shared" ref="L337:L400" si="16">+I337*3.04%</f>
        <v>760</v>
      </c>
      <c r="M337" s="7">
        <v>25</v>
      </c>
      <c r="N337" s="7">
        <f t="shared" si="15"/>
        <v>1502.5</v>
      </c>
      <c r="O337" s="7">
        <f t="shared" ref="O337:O400" si="17">+G337-N337</f>
        <v>23497.5</v>
      </c>
    </row>
    <row r="338" spans="1:15" ht="24.95" customHeight="1" x14ac:dyDescent="0.25">
      <c r="A338" s="6">
        <v>330</v>
      </c>
      <c r="B338" s="1" t="s">
        <v>442</v>
      </c>
      <c r="C338" s="6" t="s">
        <v>401</v>
      </c>
      <c r="D338" s="6" t="s">
        <v>46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f t="shared" si="16"/>
        <v>456</v>
      </c>
      <c r="M338" s="7">
        <v>25</v>
      </c>
      <c r="N338" s="7">
        <f t="shared" ref="N338:N401" si="18">+J338+K338+L338+M338</f>
        <v>911.5</v>
      </c>
      <c r="O338" s="7">
        <f t="shared" si="17"/>
        <v>14088.5</v>
      </c>
    </row>
    <row r="339" spans="1:15" ht="24.95" customHeight="1" x14ac:dyDescent="0.25">
      <c r="A339" s="6">
        <v>331</v>
      </c>
      <c r="B339" s="6" t="s">
        <v>443</v>
      </c>
      <c r="C339" s="6" t="s">
        <v>401</v>
      </c>
      <c r="D339" s="6" t="s">
        <v>114</v>
      </c>
      <c r="E339" s="6" t="s">
        <v>36</v>
      </c>
      <c r="F339" s="6" t="s">
        <v>37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6"/>
        <v>456</v>
      </c>
      <c r="M339" s="7">
        <v>1525</v>
      </c>
      <c r="N339" s="7">
        <f t="shared" si="18"/>
        <v>2411.5</v>
      </c>
      <c r="O339" s="7">
        <f t="shared" si="17"/>
        <v>12588.5</v>
      </c>
    </row>
    <row r="340" spans="1:15" ht="24.95" customHeight="1" x14ac:dyDescent="0.25">
      <c r="A340" s="6">
        <v>332</v>
      </c>
      <c r="B340" t="s">
        <v>1373</v>
      </c>
      <c r="C340" s="6" t="s">
        <v>401</v>
      </c>
      <c r="D340" s="6" t="s">
        <v>46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6"/>
        <v>456</v>
      </c>
      <c r="M340" s="7">
        <v>25</v>
      </c>
      <c r="N340" s="7">
        <f t="shared" si="18"/>
        <v>911.5</v>
      </c>
      <c r="O340" s="7">
        <f t="shared" si="17"/>
        <v>14088.5</v>
      </c>
    </row>
    <row r="341" spans="1:15" ht="24.95" customHeight="1" x14ac:dyDescent="0.25">
      <c r="A341" s="6">
        <v>333</v>
      </c>
      <c r="B341" t="s">
        <v>1392</v>
      </c>
      <c r="C341" s="6" t="s">
        <v>401</v>
      </c>
      <c r="D341" s="6" t="s">
        <v>46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f t="shared" si="16"/>
        <v>456</v>
      </c>
      <c r="M341" s="7">
        <v>25</v>
      </c>
      <c r="N341" s="7">
        <f t="shared" si="18"/>
        <v>911.5</v>
      </c>
      <c r="O341" s="7">
        <f t="shared" si="17"/>
        <v>14088.5</v>
      </c>
    </row>
    <row r="342" spans="1:15" ht="24.95" customHeight="1" x14ac:dyDescent="0.25">
      <c r="A342" s="6">
        <v>334</v>
      </c>
      <c r="B342" s="6" t="s">
        <v>444</v>
      </c>
      <c r="C342" s="6" t="s">
        <v>401</v>
      </c>
      <c r="D342" s="6" t="s">
        <v>182</v>
      </c>
      <c r="E342" s="6" t="s">
        <v>28</v>
      </c>
      <c r="F342" s="6" t="s">
        <v>29</v>
      </c>
      <c r="G342" s="7">
        <v>57500</v>
      </c>
      <c r="H342" s="7">
        <v>0</v>
      </c>
      <c r="I342" s="7">
        <v>57500</v>
      </c>
      <c r="J342" s="7">
        <v>1650.25</v>
      </c>
      <c r="K342" s="7">
        <v>3016.23</v>
      </c>
      <c r="L342" s="7">
        <f t="shared" si="16"/>
        <v>1748</v>
      </c>
      <c r="M342" s="7">
        <v>425</v>
      </c>
      <c r="N342" s="7">
        <f t="shared" si="18"/>
        <v>6839.48</v>
      </c>
      <c r="O342" s="7">
        <f t="shared" si="17"/>
        <v>50660.520000000004</v>
      </c>
    </row>
    <row r="343" spans="1:15" ht="24.95" customHeight="1" x14ac:dyDescent="0.25">
      <c r="A343" s="6">
        <v>335</v>
      </c>
      <c r="B343" s="6" t="s">
        <v>445</v>
      </c>
      <c r="C343" s="6" t="s">
        <v>401</v>
      </c>
      <c r="D343" s="6" t="s">
        <v>222</v>
      </c>
      <c r="E343" s="6" t="s">
        <v>54</v>
      </c>
      <c r="F343" s="6" t="s">
        <v>29</v>
      </c>
      <c r="G343" s="7">
        <v>57500</v>
      </c>
      <c r="H343" s="7">
        <v>0</v>
      </c>
      <c r="I343" s="7">
        <v>57500</v>
      </c>
      <c r="J343" s="7">
        <v>1650.25</v>
      </c>
      <c r="K343" s="7">
        <v>3016.23</v>
      </c>
      <c r="L343" s="7">
        <f t="shared" si="16"/>
        <v>1748</v>
      </c>
      <c r="M343" s="7">
        <v>27891.119999999999</v>
      </c>
      <c r="N343" s="7">
        <f t="shared" si="18"/>
        <v>34305.599999999999</v>
      </c>
      <c r="O343" s="7">
        <f t="shared" si="17"/>
        <v>23194.400000000001</v>
      </c>
    </row>
    <row r="344" spans="1:15" ht="24.95" customHeight="1" x14ac:dyDescent="0.25">
      <c r="A344" s="6">
        <v>336</v>
      </c>
      <c r="B344" s="6" t="s">
        <v>446</v>
      </c>
      <c r="C344" s="6" t="s">
        <v>401</v>
      </c>
      <c r="D344" s="6" t="s">
        <v>100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f t="shared" si="16"/>
        <v>456</v>
      </c>
      <c r="M344" s="7">
        <v>25</v>
      </c>
      <c r="N344" s="7">
        <f t="shared" si="18"/>
        <v>911.5</v>
      </c>
      <c r="O344" s="7">
        <f t="shared" si="17"/>
        <v>14088.5</v>
      </c>
    </row>
    <row r="345" spans="1:15" ht="24.95" customHeight="1" x14ac:dyDescent="0.25">
      <c r="A345" s="6">
        <v>337</v>
      </c>
      <c r="B345" s="6" t="s">
        <v>447</v>
      </c>
      <c r="C345" s="6" t="s">
        <v>401</v>
      </c>
      <c r="D345" s="6" t="s">
        <v>100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f t="shared" si="16"/>
        <v>456</v>
      </c>
      <c r="M345" s="7">
        <v>25</v>
      </c>
      <c r="N345" s="7">
        <f t="shared" si="18"/>
        <v>911.5</v>
      </c>
      <c r="O345" s="7">
        <f t="shared" si="17"/>
        <v>14088.5</v>
      </c>
    </row>
    <row r="346" spans="1:15" ht="24.95" customHeight="1" x14ac:dyDescent="0.25">
      <c r="A346" s="6">
        <v>338</v>
      </c>
      <c r="B346" s="6" t="s">
        <v>448</v>
      </c>
      <c r="C346" s="6" t="s">
        <v>401</v>
      </c>
      <c r="D346" s="6" t="s">
        <v>100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6"/>
        <v>456</v>
      </c>
      <c r="M346" s="7">
        <v>25</v>
      </c>
      <c r="N346" s="7">
        <f t="shared" si="18"/>
        <v>911.5</v>
      </c>
      <c r="O346" s="7">
        <f t="shared" si="17"/>
        <v>14088.5</v>
      </c>
    </row>
    <row r="347" spans="1:15" ht="24.95" customHeight="1" x14ac:dyDescent="0.25">
      <c r="A347" s="6">
        <v>339</v>
      </c>
      <c r="B347" s="6" t="s">
        <v>449</v>
      </c>
      <c r="C347" s="6" t="s">
        <v>401</v>
      </c>
      <c r="D347" s="6" t="s">
        <v>196</v>
      </c>
      <c r="E347" s="6" t="s">
        <v>28</v>
      </c>
      <c r="F347" s="6" t="s">
        <v>29</v>
      </c>
      <c r="G347" s="7">
        <v>57500</v>
      </c>
      <c r="H347" s="7">
        <v>0</v>
      </c>
      <c r="I347" s="7">
        <v>57500</v>
      </c>
      <c r="J347" s="7">
        <v>1650.25</v>
      </c>
      <c r="K347" s="7">
        <v>3016.23</v>
      </c>
      <c r="L347" s="7">
        <f t="shared" si="16"/>
        <v>1748</v>
      </c>
      <c r="M347" s="7">
        <v>1325</v>
      </c>
      <c r="N347" s="7">
        <f t="shared" si="18"/>
        <v>7739.48</v>
      </c>
      <c r="O347" s="7">
        <f t="shared" si="17"/>
        <v>49760.520000000004</v>
      </c>
    </row>
    <row r="348" spans="1:15" ht="24.95" customHeight="1" x14ac:dyDescent="0.25">
      <c r="A348" s="6">
        <v>340</v>
      </c>
      <c r="B348" s="6" t="s">
        <v>450</v>
      </c>
      <c r="C348" s="6" t="s">
        <v>401</v>
      </c>
      <c r="D348" s="6" t="s">
        <v>196</v>
      </c>
      <c r="E348" s="6" t="s">
        <v>28</v>
      </c>
      <c r="F348" s="6" t="s">
        <v>29</v>
      </c>
      <c r="G348" s="7">
        <v>57500</v>
      </c>
      <c r="H348" s="7">
        <v>0</v>
      </c>
      <c r="I348" s="7">
        <v>57500</v>
      </c>
      <c r="J348" s="7">
        <v>1650.25</v>
      </c>
      <c r="K348" s="7">
        <v>3016.23</v>
      </c>
      <c r="L348" s="7">
        <f t="shared" si="16"/>
        <v>1748</v>
      </c>
      <c r="M348" s="7">
        <v>425</v>
      </c>
      <c r="N348" s="7">
        <f t="shared" si="18"/>
        <v>6839.48</v>
      </c>
      <c r="O348" s="7">
        <f t="shared" si="17"/>
        <v>50660.520000000004</v>
      </c>
    </row>
    <row r="349" spans="1:15" ht="24.95" customHeight="1" x14ac:dyDescent="0.25">
      <c r="A349" s="6">
        <v>341</v>
      </c>
      <c r="B349" s="6" t="s">
        <v>451</v>
      </c>
      <c r="C349" s="6" t="s">
        <v>401</v>
      </c>
      <c r="D349" s="6" t="s">
        <v>196</v>
      </c>
      <c r="E349" s="6" t="s">
        <v>28</v>
      </c>
      <c r="F349" s="6" t="s">
        <v>29</v>
      </c>
      <c r="G349" s="7">
        <v>57500</v>
      </c>
      <c r="H349" s="7">
        <v>0</v>
      </c>
      <c r="I349" s="7">
        <v>57500</v>
      </c>
      <c r="J349" s="7">
        <v>1650.25</v>
      </c>
      <c r="K349" s="7">
        <v>3016.23</v>
      </c>
      <c r="L349" s="7">
        <f t="shared" si="16"/>
        <v>1748</v>
      </c>
      <c r="M349" s="7">
        <v>12249.8</v>
      </c>
      <c r="N349" s="7">
        <f t="shared" si="18"/>
        <v>18664.28</v>
      </c>
      <c r="O349" s="7">
        <f t="shared" si="17"/>
        <v>38835.72</v>
      </c>
    </row>
    <row r="350" spans="1:15" ht="24.95" customHeight="1" x14ac:dyDescent="0.25">
      <c r="A350" s="6">
        <v>342</v>
      </c>
      <c r="B350" s="6" t="s">
        <v>452</v>
      </c>
      <c r="C350" s="6" t="s">
        <v>401</v>
      </c>
      <c r="D350" s="6" t="s">
        <v>173</v>
      </c>
      <c r="E350" s="6" t="s">
        <v>36</v>
      </c>
      <c r="F350" s="6" t="s">
        <v>29</v>
      </c>
      <c r="G350" s="7">
        <v>11000</v>
      </c>
      <c r="H350" s="7">
        <v>0</v>
      </c>
      <c r="I350" s="7">
        <v>11000</v>
      </c>
      <c r="J350" s="7">
        <v>315.7</v>
      </c>
      <c r="K350" s="7">
        <v>0</v>
      </c>
      <c r="L350" s="7">
        <f t="shared" si="16"/>
        <v>334.4</v>
      </c>
      <c r="M350" s="7">
        <v>25</v>
      </c>
      <c r="N350" s="7">
        <f t="shared" si="18"/>
        <v>675.09999999999991</v>
      </c>
      <c r="O350" s="7">
        <f t="shared" si="17"/>
        <v>10324.9</v>
      </c>
    </row>
    <row r="351" spans="1:15" ht="24.95" customHeight="1" x14ac:dyDescent="0.25">
      <c r="A351" s="6">
        <v>343</v>
      </c>
      <c r="B351" s="6" t="s">
        <v>453</v>
      </c>
      <c r="C351" s="6" t="s">
        <v>401</v>
      </c>
      <c r="D351" s="6" t="s">
        <v>196</v>
      </c>
      <c r="E351" s="6" t="s">
        <v>54</v>
      </c>
      <c r="F351" s="6" t="s">
        <v>29</v>
      </c>
      <c r="G351" s="7">
        <v>57500</v>
      </c>
      <c r="H351" s="7">
        <v>0</v>
      </c>
      <c r="I351" s="7">
        <v>57500</v>
      </c>
      <c r="J351" s="7">
        <v>1650.25</v>
      </c>
      <c r="K351" s="7">
        <v>2673.13</v>
      </c>
      <c r="L351" s="7">
        <f t="shared" si="16"/>
        <v>1748</v>
      </c>
      <c r="M351" s="7">
        <v>20500.63</v>
      </c>
      <c r="N351" s="7">
        <f t="shared" si="18"/>
        <v>26572.010000000002</v>
      </c>
      <c r="O351" s="7">
        <f t="shared" si="17"/>
        <v>30927.989999999998</v>
      </c>
    </row>
    <row r="352" spans="1:15" ht="24.95" customHeight="1" x14ac:dyDescent="0.25">
      <c r="A352" s="6">
        <v>344</v>
      </c>
      <c r="B352" s="6" t="s">
        <v>454</v>
      </c>
      <c r="C352" s="6" t="s">
        <v>401</v>
      </c>
      <c r="D352" s="6" t="s">
        <v>46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6"/>
        <v>456</v>
      </c>
      <c r="M352" s="7">
        <v>25</v>
      </c>
      <c r="N352" s="7">
        <f t="shared" si="18"/>
        <v>911.5</v>
      </c>
      <c r="O352" s="7">
        <f t="shared" si="17"/>
        <v>14088.5</v>
      </c>
    </row>
    <row r="353" spans="1:15" ht="24.95" customHeight="1" x14ac:dyDescent="0.25">
      <c r="A353" s="6">
        <v>345</v>
      </c>
      <c r="B353" s="6" t="s">
        <v>455</v>
      </c>
      <c r="C353" s="6" t="s">
        <v>401</v>
      </c>
      <c r="D353" s="6" t="s">
        <v>40</v>
      </c>
      <c r="E353" s="6" t="s">
        <v>36</v>
      </c>
      <c r="F353" s="6" t="s">
        <v>29</v>
      </c>
      <c r="G353" s="7">
        <v>25000</v>
      </c>
      <c r="H353" s="7">
        <v>0</v>
      </c>
      <c r="I353" s="7">
        <v>25000</v>
      </c>
      <c r="J353" s="7">
        <f>+G353*2.87%</f>
        <v>717.5</v>
      </c>
      <c r="K353" s="7">
        <v>0</v>
      </c>
      <c r="L353" s="7">
        <f t="shared" si="16"/>
        <v>760</v>
      </c>
      <c r="M353" s="7">
        <v>25</v>
      </c>
      <c r="N353" s="7">
        <f t="shared" si="18"/>
        <v>1502.5</v>
      </c>
      <c r="O353" s="7">
        <f t="shared" si="17"/>
        <v>23497.5</v>
      </c>
    </row>
    <row r="354" spans="1:15" ht="24.95" customHeight="1" x14ac:dyDescent="0.25">
      <c r="A354" s="6">
        <v>346</v>
      </c>
      <c r="B354" s="6" t="s">
        <v>456</v>
      </c>
      <c r="C354" s="6" t="s">
        <v>401</v>
      </c>
      <c r="D354" s="6" t="s">
        <v>129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6"/>
        <v>456</v>
      </c>
      <c r="M354" s="7">
        <v>25</v>
      </c>
      <c r="N354" s="7">
        <f t="shared" si="18"/>
        <v>911.5</v>
      </c>
      <c r="O354" s="7">
        <f t="shared" si="17"/>
        <v>14088.5</v>
      </c>
    </row>
    <row r="355" spans="1:15" ht="24.95" customHeight="1" x14ac:dyDescent="0.25">
      <c r="A355" s="6">
        <v>347</v>
      </c>
      <c r="B355" s="6" t="s">
        <v>457</v>
      </c>
      <c r="C355" s="6" t="s">
        <v>401</v>
      </c>
      <c r="D355" s="6" t="s">
        <v>114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f t="shared" si="16"/>
        <v>456</v>
      </c>
      <c r="M355" s="7">
        <v>25</v>
      </c>
      <c r="N355" s="7">
        <f t="shared" si="18"/>
        <v>911.5</v>
      </c>
      <c r="O355" s="7">
        <f t="shared" si="17"/>
        <v>14088.5</v>
      </c>
    </row>
    <row r="356" spans="1:15" ht="24.95" customHeight="1" x14ac:dyDescent="0.25">
      <c r="A356" s="6">
        <v>348</v>
      </c>
      <c r="B356" s="6" t="s">
        <v>458</v>
      </c>
      <c r="C356" s="6" t="s">
        <v>459</v>
      </c>
      <c r="D356" s="6" t="s">
        <v>1002</v>
      </c>
      <c r="E356" s="6" t="s">
        <v>54</v>
      </c>
      <c r="F356" s="6" t="s">
        <v>29</v>
      </c>
      <c r="G356" s="7">
        <v>92000</v>
      </c>
      <c r="H356" s="7">
        <v>0</v>
      </c>
      <c r="I356" s="7">
        <v>92000</v>
      </c>
      <c r="J356" s="7">
        <v>2640.4</v>
      </c>
      <c r="K356" s="7">
        <v>10223.57</v>
      </c>
      <c r="L356" s="7">
        <f t="shared" si="16"/>
        <v>2796.8</v>
      </c>
      <c r="M356" s="7">
        <v>4395</v>
      </c>
      <c r="N356" s="7">
        <f t="shared" si="18"/>
        <v>20055.77</v>
      </c>
      <c r="O356" s="7">
        <f t="shared" si="17"/>
        <v>71944.23</v>
      </c>
    </row>
    <row r="357" spans="1:15" ht="24.95" customHeight="1" x14ac:dyDescent="0.25">
      <c r="A357" s="6">
        <v>349</v>
      </c>
      <c r="B357" s="6" t="s">
        <v>460</v>
      </c>
      <c r="C357" s="6" t="s">
        <v>459</v>
      </c>
      <c r="D357" s="6" t="s">
        <v>196</v>
      </c>
      <c r="E357" s="6" t="s">
        <v>28</v>
      </c>
      <c r="F357" s="6" t="s">
        <v>37</v>
      </c>
      <c r="G357" s="7">
        <v>57500</v>
      </c>
      <c r="H357" s="7">
        <v>0</v>
      </c>
      <c r="I357" s="7">
        <v>57500</v>
      </c>
      <c r="J357" s="7">
        <v>1650.25</v>
      </c>
      <c r="K357" s="7">
        <v>3016.23</v>
      </c>
      <c r="L357" s="7">
        <f t="shared" si="16"/>
        <v>1748</v>
      </c>
      <c r="M357" s="7">
        <v>15971.67</v>
      </c>
      <c r="N357" s="7">
        <f t="shared" si="18"/>
        <v>22386.15</v>
      </c>
      <c r="O357" s="7">
        <f t="shared" si="17"/>
        <v>35113.85</v>
      </c>
    </row>
    <row r="358" spans="1:15" ht="24.95" customHeight="1" x14ac:dyDescent="0.25">
      <c r="A358" s="6">
        <v>350</v>
      </c>
      <c r="B358" s="6" t="s">
        <v>461</v>
      </c>
      <c r="C358" s="6" t="s">
        <v>459</v>
      </c>
      <c r="D358" s="6" t="s">
        <v>283</v>
      </c>
      <c r="E358" s="6" t="s">
        <v>28</v>
      </c>
      <c r="F358" s="6" t="s">
        <v>29</v>
      </c>
      <c r="G358" s="7">
        <v>50000</v>
      </c>
      <c r="H358" s="7">
        <v>0</v>
      </c>
      <c r="I358" s="7">
        <v>50000</v>
      </c>
      <c r="J358" s="7">
        <v>1435</v>
      </c>
      <c r="K358" s="7">
        <v>1596.68</v>
      </c>
      <c r="L358" s="7">
        <f t="shared" si="16"/>
        <v>1520</v>
      </c>
      <c r="M358" s="7">
        <v>32260.639999999999</v>
      </c>
      <c r="N358" s="7">
        <f t="shared" si="18"/>
        <v>36812.32</v>
      </c>
      <c r="O358" s="7">
        <f t="shared" si="17"/>
        <v>13187.68</v>
      </c>
    </row>
    <row r="359" spans="1:15" ht="24.95" customHeight="1" x14ac:dyDescent="0.25">
      <c r="A359" s="6">
        <v>351</v>
      </c>
      <c r="B359" s="6" t="s">
        <v>462</v>
      </c>
      <c r="C359" s="6" t="s">
        <v>459</v>
      </c>
      <c r="D359" s="6" t="s">
        <v>75</v>
      </c>
      <c r="E359" s="6" t="s">
        <v>54</v>
      </c>
      <c r="F359" s="6" t="s">
        <v>37</v>
      </c>
      <c r="G359" s="7">
        <v>57500</v>
      </c>
      <c r="H359" s="7">
        <v>0</v>
      </c>
      <c r="I359" s="7">
        <v>57500</v>
      </c>
      <c r="J359" s="7">
        <v>1650.25</v>
      </c>
      <c r="K359" s="7">
        <v>3016.23</v>
      </c>
      <c r="L359" s="7">
        <f t="shared" si="16"/>
        <v>1748</v>
      </c>
      <c r="M359" s="7">
        <v>14625.27</v>
      </c>
      <c r="N359" s="7">
        <f t="shared" si="18"/>
        <v>21039.75</v>
      </c>
      <c r="O359" s="7">
        <f t="shared" si="17"/>
        <v>36460.25</v>
      </c>
    </row>
    <row r="360" spans="1:15" ht="24.95" customHeight="1" x14ac:dyDescent="0.25">
      <c r="A360" s="6">
        <v>352</v>
      </c>
      <c r="B360" s="1" t="s">
        <v>463</v>
      </c>
      <c r="C360" s="6" t="s">
        <v>459</v>
      </c>
      <c r="D360" s="1" t="s">
        <v>46</v>
      </c>
      <c r="E360" s="6" t="s">
        <v>36</v>
      </c>
      <c r="F360" s="6" t="s">
        <v>29</v>
      </c>
      <c r="G360" s="7">
        <v>10000</v>
      </c>
      <c r="H360" s="7">
        <v>0</v>
      </c>
      <c r="I360" s="7">
        <v>10000</v>
      </c>
      <c r="J360" s="7">
        <v>287</v>
      </c>
      <c r="K360" s="7">
        <v>0</v>
      </c>
      <c r="L360" s="7">
        <f t="shared" si="16"/>
        <v>304</v>
      </c>
      <c r="M360" s="7">
        <v>25</v>
      </c>
      <c r="N360" s="7">
        <f t="shared" si="18"/>
        <v>616</v>
      </c>
      <c r="O360" s="7">
        <f t="shared" si="17"/>
        <v>9384</v>
      </c>
    </row>
    <row r="361" spans="1:15" ht="24.95" customHeight="1" x14ac:dyDescent="0.25">
      <c r="A361" s="6">
        <v>353</v>
      </c>
      <c r="B361" s="6" t="s">
        <v>464</v>
      </c>
      <c r="C361" s="6" t="s">
        <v>459</v>
      </c>
      <c r="D361" s="1" t="s">
        <v>46</v>
      </c>
      <c r="E361" s="6" t="s">
        <v>28</v>
      </c>
      <c r="F361" s="6" t="s">
        <v>29</v>
      </c>
      <c r="G361" s="7">
        <v>15000</v>
      </c>
      <c r="H361" s="7">
        <v>0</v>
      </c>
      <c r="I361" s="7">
        <v>15000</v>
      </c>
      <c r="J361" s="7">
        <v>430.5</v>
      </c>
      <c r="K361" s="7">
        <v>0</v>
      </c>
      <c r="L361" s="7">
        <f t="shared" si="16"/>
        <v>456</v>
      </c>
      <c r="M361" s="7">
        <v>25</v>
      </c>
      <c r="N361" s="7">
        <f t="shared" si="18"/>
        <v>911.5</v>
      </c>
      <c r="O361" s="7">
        <f t="shared" si="17"/>
        <v>14088.5</v>
      </c>
    </row>
    <row r="362" spans="1:15" ht="24.95" customHeight="1" x14ac:dyDescent="0.25">
      <c r="A362" s="6">
        <v>354</v>
      </c>
      <c r="B362" t="s">
        <v>1292</v>
      </c>
      <c r="C362" s="6" t="s">
        <v>459</v>
      </c>
      <c r="D362" s="1" t="s">
        <v>46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f t="shared" si="16"/>
        <v>456</v>
      </c>
      <c r="M362" s="7">
        <v>25</v>
      </c>
      <c r="N362" s="7">
        <f t="shared" si="18"/>
        <v>911.5</v>
      </c>
      <c r="O362" s="7">
        <f t="shared" si="17"/>
        <v>14088.5</v>
      </c>
    </row>
    <row r="363" spans="1:15" ht="24.95" customHeight="1" x14ac:dyDescent="0.25">
      <c r="A363" s="6">
        <v>355</v>
      </c>
      <c r="B363" s="6" t="s">
        <v>465</v>
      </c>
      <c r="C363" s="6" t="s">
        <v>459</v>
      </c>
      <c r="D363" s="6" t="s">
        <v>100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6"/>
        <v>334.4</v>
      </c>
      <c r="M363" s="7">
        <v>25</v>
      </c>
      <c r="N363" s="7">
        <f t="shared" si="18"/>
        <v>675.09999999999991</v>
      </c>
      <c r="O363" s="7">
        <f t="shared" si="17"/>
        <v>10324.9</v>
      </c>
    </row>
    <row r="364" spans="1:15" ht="24.95" customHeight="1" x14ac:dyDescent="0.25">
      <c r="A364" s="6">
        <v>356</v>
      </c>
      <c r="B364" s="6" t="s">
        <v>466</v>
      </c>
      <c r="C364" s="6" t="s">
        <v>459</v>
      </c>
      <c r="D364" s="6" t="s">
        <v>100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6"/>
        <v>334.4</v>
      </c>
      <c r="M364" s="7">
        <v>25</v>
      </c>
      <c r="N364" s="7">
        <f t="shared" si="18"/>
        <v>675.09999999999991</v>
      </c>
      <c r="O364" s="7">
        <f t="shared" si="17"/>
        <v>10324.9</v>
      </c>
    </row>
    <row r="365" spans="1:15" ht="24.95" customHeight="1" x14ac:dyDescent="0.25">
      <c r="A365" s="6">
        <v>357</v>
      </c>
      <c r="B365" s="6" t="s">
        <v>467</v>
      </c>
      <c r="C365" s="6" t="s">
        <v>459</v>
      </c>
      <c r="D365" s="6" t="s">
        <v>100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f t="shared" si="16"/>
        <v>456</v>
      </c>
      <c r="M365" s="7">
        <v>825</v>
      </c>
      <c r="N365" s="7">
        <f t="shared" si="18"/>
        <v>1711.5</v>
      </c>
      <c r="O365" s="7">
        <f t="shared" si="17"/>
        <v>13288.5</v>
      </c>
    </row>
    <row r="366" spans="1:15" ht="24.95" customHeight="1" x14ac:dyDescent="0.25">
      <c r="A366" s="6">
        <v>358</v>
      </c>
      <c r="B366" s="6" t="s">
        <v>468</v>
      </c>
      <c r="C366" s="6" t="s">
        <v>459</v>
      </c>
      <c r="D366" s="6" t="s">
        <v>173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25</v>
      </c>
      <c r="N366" s="7">
        <f t="shared" si="18"/>
        <v>675.09999999999991</v>
      </c>
      <c r="O366" s="7">
        <f t="shared" si="17"/>
        <v>10324.9</v>
      </c>
    </row>
    <row r="367" spans="1:15" ht="24.95" customHeight="1" x14ac:dyDescent="0.25">
      <c r="A367" s="6">
        <v>359</v>
      </c>
      <c r="B367" s="6" t="s">
        <v>469</v>
      </c>
      <c r="C367" s="6" t="s">
        <v>459</v>
      </c>
      <c r="D367" s="6" t="s">
        <v>470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f t="shared" si="16"/>
        <v>456</v>
      </c>
      <c r="M367" s="7">
        <v>25</v>
      </c>
      <c r="N367" s="7">
        <f t="shared" si="18"/>
        <v>911.5</v>
      </c>
      <c r="O367" s="7">
        <f t="shared" si="17"/>
        <v>14088.5</v>
      </c>
    </row>
    <row r="368" spans="1:15" ht="24.95" customHeight="1" x14ac:dyDescent="0.25">
      <c r="A368" s="6">
        <v>360</v>
      </c>
      <c r="B368" s="6" t="s">
        <v>471</v>
      </c>
      <c r="C368" s="6" t="s">
        <v>459</v>
      </c>
      <c r="D368" s="6" t="s">
        <v>196</v>
      </c>
      <c r="E368" s="6" t="s">
        <v>28</v>
      </c>
      <c r="F368" s="6" t="s">
        <v>29</v>
      </c>
      <c r="G368" s="7">
        <v>57500</v>
      </c>
      <c r="H368" s="7">
        <v>0</v>
      </c>
      <c r="I368" s="7">
        <v>57500</v>
      </c>
      <c r="J368" s="7">
        <v>1650.25</v>
      </c>
      <c r="K368" s="7">
        <v>3016.23</v>
      </c>
      <c r="L368" s="7">
        <f t="shared" si="16"/>
        <v>1748</v>
      </c>
      <c r="M368" s="7">
        <v>2185</v>
      </c>
      <c r="N368" s="7">
        <f t="shared" si="18"/>
        <v>8599.48</v>
      </c>
      <c r="O368" s="7">
        <f t="shared" si="17"/>
        <v>48900.520000000004</v>
      </c>
    </row>
    <row r="369" spans="1:15" ht="24.95" customHeight="1" x14ac:dyDescent="0.25">
      <c r="A369" s="6">
        <v>361</v>
      </c>
      <c r="B369" s="6" t="s">
        <v>1420</v>
      </c>
      <c r="C369" s="6" t="s">
        <v>459</v>
      </c>
      <c r="D369" s="6" t="s">
        <v>35</v>
      </c>
      <c r="E369" s="6" t="s">
        <v>36</v>
      </c>
      <c r="F369" s="6" t="s">
        <v>37</v>
      </c>
      <c r="G369" s="7">
        <v>22050</v>
      </c>
      <c r="H369" s="7">
        <v>0</v>
      </c>
      <c r="I369" s="7">
        <v>22050</v>
      </c>
      <c r="J369" s="7">
        <v>632.84</v>
      </c>
      <c r="K369" s="7">
        <v>0</v>
      </c>
      <c r="L369" s="7">
        <f t="shared" si="16"/>
        <v>670.32</v>
      </c>
      <c r="M369" s="7">
        <v>25</v>
      </c>
      <c r="N369" s="7">
        <f t="shared" si="18"/>
        <v>1328.16</v>
      </c>
      <c r="O369" s="7">
        <f t="shared" si="17"/>
        <v>20721.84</v>
      </c>
    </row>
    <row r="370" spans="1:15" ht="24.95" customHeight="1" x14ac:dyDescent="0.25">
      <c r="A370" s="6">
        <v>362</v>
      </c>
      <c r="B370" s="6" t="s">
        <v>472</v>
      </c>
      <c r="C370" s="6" t="s">
        <v>459</v>
      </c>
      <c r="D370" s="6" t="s">
        <v>222</v>
      </c>
      <c r="E370" s="6" t="s">
        <v>54</v>
      </c>
      <c r="F370" s="6" t="s">
        <v>29</v>
      </c>
      <c r="G370" s="7">
        <v>57500</v>
      </c>
      <c r="H370" s="7">
        <v>0</v>
      </c>
      <c r="I370" s="7">
        <v>57500</v>
      </c>
      <c r="J370" s="7">
        <v>1650.25</v>
      </c>
      <c r="K370" s="7">
        <v>3016.23</v>
      </c>
      <c r="L370" s="7">
        <f t="shared" si="16"/>
        <v>1748</v>
      </c>
      <c r="M370" s="7">
        <v>6350</v>
      </c>
      <c r="N370" s="7">
        <f t="shared" si="18"/>
        <v>12764.48</v>
      </c>
      <c r="O370" s="7">
        <f t="shared" si="17"/>
        <v>44735.520000000004</v>
      </c>
    </row>
    <row r="371" spans="1:15" ht="24.95" customHeight="1" x14ac:dyDescent="0.25">
      <c r="A371" s="6">
        <v>363</v>
      </c>
      <c r="B371" s="6" t="s">
        <v>473</v>
      </c>
      <c r="C371" s="6" t="s">
        <v>459</v>
      </c>
      <c r="D371" s="6" t="s">
        <v>100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6"/>
        <v>334.4</v>
      </c>
      <c r="M371" s="7">
        <v>1884.84</v>
      </c>
      <c r="N371" s="7">
        <f t="shared" si="18"/>
        <v>2534.9399999999996</v>
      </c>
      <c r="O371" s="7">
        <f t="shared" si="17"/>
        <v>8465.0600000000013</v>
      </c>
    </row>
    <row r="372" spans="1:15" ht="24.95" customHeight="1" x14ac:dyDescent="0.25">
      <c r="A372" s="6">
        <v>364</v>
      </c>
      <c r="B372" s="6" t="s">
        <v>474</v>
      </c>
      <c r="C372" s="6" t="s">
        <v>459</v>
      </c>
      <c r="D372" s="6" t="s">
        <v>100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6"/>
        <v>334.4</v>
      </c>
      <c r="M372" s="7">
        <v>3244.68</v>
      </c>
      <c r="N372" s="7">
        <f t="shared" si="18"/>
        <v>3894.7799999999997</v>
      </c>
      <c r="O372" s="7">
        <f t="shared" si="17"/>
        <v>7105.22</v>
      </c>
    </row>
    <row r="373" spans="1:15" ht="24.95" customHeight="1" x14ac:dyDescent="0.25">
      <c r="A373" s="6">
        <v>365</v>
      </c>
      <c r="B373" s="6" t="s">
        <v>475</v>
      </c>
      <c r="C373" s="6" t="s">
        <v>459</v>
      </c>
      <c r="D373" s="6" t="s">
        <v>100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6"/>
        <v>334.4</v>
      </c>
      <c r="M373" s="7">
        <v>25</v>
      </c>
      <c r="N373" s="7">
        <f t="shared" si="18"/>
        <v>675.09999999999991</v>
      </c>
      <c r="O373" s="7">
        <f t="shared" si="17"/>
        <v>10324.9</v>
      </c>
    </row>
    <row r="374" spans="1:15" ht="24.95" customHeight="1" x14ac:dyDescent="0.25">
      <c r="A374" s="6">
        <v>366</v>
      </c>
      <c r="B374" s="6" t="s">
        <v>476</v>
      </c>
      <c r="C374" s="6" t="s">
        <v>459</v>
      </c>
      <c r="D374" s="6" t="s">
        <v>100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f t="shared" si="16"/>
        <v>456</v>
      </c>
      <c r="M374" s="7">
        <v>25</v>
      </c>
      <c r="N374" s="7">
        <f t="shared" si="18"/>
        <v>911.5</v>
      </c>
      <c r="O374" s="7">
        <f t="shared" si="17"/>
        <v>14088.5</v>
      </c>
    </row>
    <row r="375" spans="1:15" ht="24.95" customHeight="1" x14ac:dyDescent="0.25">
      <c r="A375" s="6">
        <v>367</v>
      </c>
      <c r="B375" s="6" t="s">
        <v>477</v>
      </c>
      <c r="C375" s="6" t="s">
        <v>459</v>
      </c>
      <c r="D375" s="6" t="s">
        <v>46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6"/>
        <v>334.4</v>
      </c>
      <c r="M375" s="7">
        <v>25</v>
      </c>
      <c r="N375" s="7">
        <f t="shared" si="18"/>
        <v>675.09999999999991</v>
      </c>
      <c r="O375" s="7">
        <f t="shared" si="17"/>
        <v>10324.9</v>
      </c>
    </row>
    <row r="376" spans="1:15" ht="24.95" customHeight="1" x14ac:dyDescent="0.25">
      <c r="A376" s="6">
        <v>368</v>
      </c>
      <c r="B376" s="6" t="s">
        <v>478</v>
      </c>
      <c r="C376" s="6" t="s">
        <v>459</v>
      </c>
      <c r="D376" s="6" t="s">
        <v>100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6"/>
        <v>334.4</v>
      </c>
      <c r="M376" s="7">
        <v>25</v>
      </c>
      <c r="N376" s="7">
        <f t="shared" si="18"/>
        <v>675.09999999999991</v>
      </c>
      <c r="O376" s="7">
        <f t="shared" si="17"/>
        <v>10324.9</v>
      </c>
    </row>
    <row r="377" spans="1:15" ht="24.95" customHeight="1" x14ac:dyDescent="0.25">
      <c r="A377" s="6">
        <v>369</v>
      </c>
      <c r="B377" s="6" t="s">
        <v>479</v>
      </c>
      <c r="C377" s="6" t="s">
        <v>459</v>
      </c>
      <c r="D377" s="6" t="s">
        <v>100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f t="shared" si="16"/>
        <v>456</v>
      </c>
      <c r="M377" s="7">
        <v>25</v>
      </c>
      <c r="N377" s="7">
        <f t="shared" si="18"/>
        <v>911.5</v>
      </c>
      <c r="O377" s="7">
        <f t="shared" si="17"/>
        <v>14088.5</v>
      </c>
    </row>
    <row r="378" spans="1:15" ht="24.95" customHeight="1" x14ac:dyDescent="0.25">
      <c r="A378" s="6">
        <v>370</v>
      </c>
      <c r="B378" s="6" t="s">
        <v>480</v>
      </c>
      <c r="C378" s="6" t="s">
        <v>459</v>
      </c>
      <c r="D378" s="6" t="s">
        <v>114</v>
      </c>
      <c r="E378" s="6" t="s">
        <v>36</v>
      </c>
      <c r="F378" s="6" t="s">
        <v>37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f t="shared" si="16"/>
        <v>456</v>
      </c>
      <c r="M378" s="7">
        <v>825</v>
      </c>
      <c r="N378" s="7">
        <f t="shared" si="18"/>
        <v>1711.5</v>
      </c>
      <c r="O378" s="7">
        <f t="shared" si="17"/>
        <v>13288.5</v>
      </c>
    </row>
    <row r="379" spans="1:15" ht="24.95" customHeight="1" x14ac:dyDescent="0.25">
      <c r="A379" s="6">
        <v>371</v>
      </c>
      <c r="B379" s="6" t="s">
        <v>481</v>
      </c>
      <c r="C379" s="6" t="s">
        <v>459</v>
      </c>
      <c r="D379" s="6" t="s">
        <v>100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6"/>
        <v>334.4</v>
      </c>
      <c r="M379" s="7">
        <v>25</v>
      </c>
      <c r="N379" s="7">
        <f t="shared" si="18"/>
        <v>675.09999999999991</v>
      </c>
      <c r="O379" s="7">
        <f t="shared" si="17"/>
        <v>10324.9</v>
      </c>
    </row>
    <row r="380" spans="1:15" ht="24.95" customHeight="1" x14ac:dyDescent="0.25">
      <c r="A380" s="6">
        <v>372</v>
      </c>
      <c r="B380" s="6" t="s">
        <v>482</v>
      </c>
      <c r="C380" s="6" t="s">
        <v>459</v>
      </c>
      <c r="D380" s="6" t="s">
        <v>100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6"/>
        <v>456</v>
      </c>
      <c r="M380" s="7">
        <v>25</v>
      </c>
      <c r="N380" s="7">
        <f t="shared" si="18"/>
        <v>911.5</v>
      </c>
      <c r="O380" s="7">
        <f t="shared" si="17"/>
        <v>14088.5</v>
      </c>
    </row>
    <row r="381" spans="1:15" ht="24.95" customHeight="1" x14ac:dyDescent="0.25">
      <c r="A381" s="6">
        <v>373</v>
      </c>
      <c r="B381" s="6" t="s">
        <v>483</v>
      </c>
      <c r="C381" s="6" t="s">
        <v>1539</v>
      </c>
      <c r="D381" s="6" t="s">
        <v>182</v>
      </c>
      <c r="E381" s="6" t="s">
        <v>54</v>
      </c>
      <c r="F381" s="6" t="s">
        <v>29</v>
      </c>
      <c r="G381" s="7">
        <v>50000</v>
      </c>
      <c r="H381" s="7">
        <v>0</v>
      </c>
      <c r="I381" s="7">
        <v>50000</v>
      </c>
      <c r="J381" s="7">
        <v>1435</v>
      </c>
      <c r="K381" s="7">
        <v>1596.68</v>
      </c>
      <c r="L381" s="7">
        <f t="shared" si="16"/>
        <v>1520</v>
      </c>
      <c r="M381" s="7">
        <v>2640.46</v>
      </c>
      <c r="N381" s="7">
        <f t="shared" si="18"/>
        <v>7192.14</v>
      </c>
      <c r="O381" s="7">
        <f t="shared" si="17"/>
        <v>42807.86</v>
      </c>
    </row>
    <row r="382" spans="1:15" ht="24.95" customHeight="1" x14ac:dyDescent="0.25">
      <c r="A382" s="6">
        <v>374</v>
      </c>
      <c r="B382" s="6" t="s">
        <v>484</v>
      </c>
      <c r="C382" s="6" t="s">
        <v>459</v>
      </c>
      <c r="D382" s="6" t="s">
        <v>485</v>
      </c>
      <c r="E382" s="6" t="s">
        <v>36</v>
      </c>
      <c r="F382" s="6" t="s">
        <v>37</v>
      </c>
      <c r="G382" s="7">
        <v>26250</v>
      </c>
      <c r="H382" s="7">
        <v>0</v>
      </c>
      <c r="I382" s="7">
        <v>26250</v>
      </c>
      <c r="J382" s="7">
        <v>753.38</v>
      </c>
      <c r="K382" s="7">
        <v>0</v>
      </c>
      <c r="L382" s="7">
        <f t="shared" si="16"/>
        <v>798</v>
      </c>
      <c r="M382" s="7">
        <v>6884.76</v>
      </c>
      <c r="N382" s="7">
        <f t="shared" si="18"/>
        <v>8436.14</v>
      </c>
      <c r="O382" s="7">
        <f t="shared" si="17"/>
        <v>17813.86</v>
      </c>
    </row>
    <row r="383" spans="1:15" ht="24.95" customHeight="1" x14ac:dyDescent="0.25">
      <c r="A383" s="6">
        <v>375</v>
      </c>
      <c r="B383" s="6" t="s">
        <v>486</v>
      </c>
      <c r="C383" s="6" t="s">
        <v>459</v>
      </c>
      <c r="D383" s="6" t="s">
        <v>100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f t="shared" si="16"/>
        <v>456</v>
      </c>
      <c r="M383" s="7">
        <v>25</v>
      </c>
      <c r="N383" s="7">
        <f t="shared" si="18"/>
        <v>911.5</v>
      </c>
      <c r="O383" s="7">
        <f t="shared" si="17"/>
        <v>14088.5</v>
      </c>
    </row>
    <row r="384" spans="1:15" ht="24.95" customHeight="1" x14ac:dyDescent="0.25">
      <c r="A384" s="6">
        <v>376</v>
      </c>
      <c r="B384" s="6" t="s">
        <v>487</v>
      </c>
      <c r="C384" s="6" t="s">
        <v>459</v>
      </c>
      <c r="D384" s="6" t="s">
        <v>100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f t="shared" si="16"/>
        <v>456</v>
      </c>
      <c r="M384" s="7">
        <v>25</v>
      </c>
      <c r="N384" s="7">
        <f t="shared" si="18"/>
        <v>911.5</v>
      </c>
      <c r="O384" s="7">
        <f t="shared" si="17"/>
        <v>14088.5</v>
      </c>
    </row>
    <row r="385" spans="1:15" ht="24.95" customHeight="1" x14ac:dyDescent="0.25">
      <c r="A385" s="6">
        <v>377</v>
      </c>
      <c r="B385" s="6" t="s">
        <v>488</v>
      </c>
      <c r="C385" s="6" t="s">
        <v>459</v>
      </c>
      <c r="D385" s="6" t="s">
        <v>100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6"/>
        <v>456</v>
      </c>
      <c r="M385" s="7">
        <v>3455.92</v>
      </c>
      <c r="N385" s="7">
        <f t="shared" si="18"/>
        <v>4342.42</v>
      </c>
      <c r="O385" s="7">
        <f t="shared" si="17"/>
        <v>10657.58</v>
      </c>
    </row>
    <row r="386" spans="1:15" ht="24.95" customHeight="1" x14ac:dyDescent="0.25">
      <c r="A386" s="6">
        <v>378</v>
      </c>
      <c r="B386" s="6" t="s">
        <v>489</v>
      </c>
      <c r="C386" s="6" t="s">
        <v>459</v>
      </c>
      <c r="D386" s="6" t="s">
        <v>100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25</v>
      </c>
      <c r="N386" s="7">
        <f t="shared" si="18"/>
        <v>911.5</v>
      </c>
      <c r="O386" s="7">
        <f t="shared" si="17"/>
        <v>14088.5</v>
      </c>
    </row>
    <row r="387" spans="1:15" ht="24.95" customHeight="1" x14ac:dyDescent="0.25">
      <c r="A387" s="6">
        <v>379</v>
      </c>
      <c r="B387" s="6" t="s">
        <v>490</v>
      </c>
      <c r="C387" s="6" t="s">
        <v>459</v>
      </c>
      <c r="D387" s="6" t="s">
        <v>222</v>
      </c>
      <c r="E387" s="6" t="s">
        <v>28</v>
      </c>
      <c r="F387" s="6" t="s">
        <v>29</v>
      </c>
      <c r="G387" s="7">
        <v>26565</v>
      </c>
      <c r="H387" s="7">
        <v>0</v>
      </c>
      <c r="I387" s="7">
        <v>26565</v>
      </c>
      <c r="J387" s="7">
        <v>762.42</v>
      </c>
      <c r="K387" s="7">
        <v>0</v>
      </c>
      <c r="L387" s="7">
        <f t="shared" si="16"/>
        <v>807.57600000000002</v>
      </c>
      <c r="M387" s="7">
        <v>25</v>
      </c>
      <c r="N387" s="7">
        <f t="shared" si="18"/>
        <v>1594.9960000000001</v>
      </c>
      <c r="O387" s="7">
        <f t="shared" si="17"/>
        <v>24970.004000000001</v>
      </c>
    </row>
    <row r="388" spans="1:15" ht="24.95" customHeight="1" x14ac:dyDescent="0.25">
      <c r="A388" s="6">
        <v>380</v>
      </c>
      <c r="B388" s="6" t="s">
        <v>491</v>
      </c>
      <c r="C388" s="6" t="s">
        <v>459</v>
      </c>
      <c r="D388" s="6" t="s">
        <v>196</v>
      </c>
      <c r="E388" s="6" t="s">
        <v>54</v>
      </c>
      <c r="F388" s="6" t="s">
        <v>29</v>
      </c>
      <c r="G388" s="7">
        <v>46000</v>
      </c>
      <c r="H388" s="7">
        <v>0</v>
      </c>
      <c r="I388" s="7">
        <v>46000</v>
      </c>
      <c r="J388" s="7">
        <v>1320.2</v>
      </c>
      <c r="K388" s="7">
        <v>774.82</v>
      </c>
      <c r="L388" s="7">
        <f t="shared" si="16"/>
        <v>1398.4</v>
      </c>
      <c r="M388" s="7">
        <v>3855.92</v>
      </c>
      <c r="N388" s="7">
        <f t="shared" si="18"/>
        <v>7349.34</v>
      </c>
      <c r="O388" s="7">
        <f t="shared" si="17"/>
        <v>38650.660000000003</v>
      </c>
    </row>
    <row r="389" spans="1:15" ht="24.95" customHeight="1" x14ac:dyDescent="0.25">
      <c r="A389" s="6">
        <v>381</v>
      </c>
      <c r="B389" s="6" t="s">
        <v>492</v>
      </c>
      <c r="C389" s="6" t="s">
        <v>459</v>
      </c>
      <c r="D389" s="6" t="s">
        <v>196</v>
      </c>
      <c r="E389" s="6" t="s">
        <v>54</v>
      </c>
      <c r="F389" s="6" t="s">
        <v>29</v>
      </c>
      <c r="G389" s="7">
        <v>46000</v>
      </c>
      <c r="H389" s="7">
        <v>0</v>
      </c>
      <c r="I389" s="7">
        <v>46000</v>
      </c>
      <c r="J389" s="7">
        <v>1320.2</v>
      </c>
      <c r="K389" s="7">
        <v>1289.46</v>
      </c>
      <c r="L389" s="7">
        <f t="shared" si="16"/>
        <v>1398.4</v>
      </c>
      <c r="M389" s="7">
        <v>425</v>
      </c>
      <c r="N389" s="7">
        <f t="shared" si="18"/>
        <v>4433.0599999999995</v>
      </c>
      <c r="O389" s="7">
        <f t="shared" si="17"/>
        <v>41566.94</v>
      </c>
    </row>
    <row r="390" spans="1:15" ht="24.95" customHeight="1" x14ac:dyDescent="0.25">
      <c r="A390" s="6">
        <v>382</v>
      </c>
      <c r="B390" s="6" t="s">
        <v>493</v>
      </c>
      <c r="C390" s="6" t="s">
        <v>459</v>
      </c>
      <c r="D390" s="6" t="s">
        <v>196</v>
      </c>
      <c r="E390" s="6" t="s">
        <v>28</v>
      </c>
      <c r="F390" s="6" t="s">
        <v>29</v>
      </c>
      <c r="G390" s="7">
        <v>57500</v>
      </c>
      <c r="H390" s="7">
        <v>0</v>
      </c>
      <c r="I390" s="7">
        <v>57500</v>
      </c>
      <c r="J390" s="7">
        <v>1650.25</v>
      </c>
      <c r="K390" s="7">
        <v>2673.13</v>
      </c>
      <c r="L390" s="7">
        <f t="shared" si="16"/>
        <v>1748</v>
      </c>
      <c r="M390" s="7">
        <v>2640.46</v>
      </c>
      <c r="N390" s="7">
        <f t="shared" si="18"/>
        <v>8711.84</v>
      </c>
      <c r="O390" s="7">
        <f t="shared" si="17"/>
        <v>48788.160000000003</v>
      </c>
    </row>
    <row r="391" spans="1:15" ht="24.95" customHeight="1" x14ac:dyDescent="0.25">
      <c r="A391" s="6">
        <v>383</v>
      </c>
      <c r="B391" s="6" t="s">
        <v>494</v>
      </c>
      <c r="C391" s="6" t="s">
        <v>459</v>
      </c>
      <c r="D391" s="6" t="s">
        <v>196</v>
      </c>
      <c r="E391" s="6" t="s">
        <v>28</v>
      </c>
      <c r="F391" s="6" t="s">
        <v>29</v>
      </c>
      <c r="G391" s="7">
        <v>57500</v>
      </c>
      <c r="H391" s="7">
        <v>0</v>
      </c>
      <c r="I391" s="7">
        <v>57500</v>
      </c>
      <c r="J391" s="7">
        <v>1650.25</v>
      </c>
      <c r="K391" s="7">
        <v>3016.23</v>
      </c>
      <c r="L391" s="7">
        <f t="shared" si="16"/>
        <v>1748</v>
      </c>
      <c r="M391" s="7">
        <v>425</v>
      </c>
      <c r="N391" s="7">
        <f t="shared" si="18"/>
        <v>6839.48</v>
      </c>
      <c r="O391" s="7">
        <f t="shared" si="17"/>
        <v>50660.520000000004</v>
      </c>
    </row>
    <row r="392" spans="1:15" ht="24.95" customHeight="1" x14ac:dyDescent="0.25">
      <c r="A392" s="6">
        <v>384</v>
      </c>
      <c r="B392" s="6" t="s">
        <v>495</v>
      </c>
      <c r="C392" s="6" t="s">
        <v>459</v>
      </c>
      <c r="D392" s="6" t="s">
        <v>196</v>
      </c>
      <c r="E392" s="6" t="s">
        <v>28</v>
      </c>
      <c r="F392" s="6" t="s">
        <v>37</v>
      </c>
      <c r="G392" s="7">
        <v>50000</v>
      </c>
      <c r="H392" s="7">
        <v>0</v>
      </c>
      <c r="I392" s="7">
        <v>50000</v>
      </c>
      <c r="J392" s="7">
        <v>1435</v>
      </c>
      <c r="K392" s="7">
        <v>1854</v>
      </c>
      <c r="L392" s="7">
        <f t="shared" si="16"/>
        <v>1520</v>
      </c>
      <c r="M392" s="7">
        <v>2035.8</v>
      </c>
      <c r="N392" s="7">
        <f t="shared" si="18"/>
        <v>6844.8</v>
      </c>
      <c r="O392" s="7">
        <f t="shared" si="17"/>
        <v>43155.199999999997</v>
      </c>
    </row>
    <row r="393" spans="1:15" ht="24.95" customHeight="1" x14ac:dyDescent="0.25">
      <c r="A393" s="6">
        <v>385</v>
      </c>
      <c r="B393" s="6" t="s">
        <v>496</v>
      </c>
      <c r="C393" s="6" t="s">
        <v>459</v>
      </c>
      <c r="D393" s="6" t="s">
        <v>173</v>
      </c>
      <c r="E393" s="6" t="s">
        <v>36</v>
      </c>
      <c r="F393" s="6" t="s">
        <v>29</v>
      </c>
      <c r="G393" s="7">
        <v>15000</v>
      </c>
      <c r="H393" s="7">
        <v>0</v>
      </c>
      <c r="I393" s="7">
        <v>15000</v>
      </c>
      <c r="J393" s="7">
        <v>430.5</v>
      </c>
      <c r="K393" s="7">
        <v>0</v>
      </c>
      <c r="L393" s="7">
        <f t="shared" si="16"/>
        <v>456</v>
      </c>
      <c r="M393" s="7">
        <v>5003.2700000000004</v>
      </c>
      <c r="N393" s="7">
        <f t="shared" si="18"/>
        <v>5889.77</v>
      </c>
      <c r="O393" s="7">
        <f t="shared" si="17"/>
        <v>9110.23</v>
      </c>
    </row>
    <row r="394" spans="1:15" ht="24.95" customHeight="1" x14ac:dyDescent="0.25">
      <c r="A394" s="6">
        <v>386</v>
      </c>
      <c r="B394" s="6" t="s">
        <v>497</v>
      </c>
      <c r="C394" s="6" t="s">
        <v>459</v>
      </c>
      <c r="D394" s="6" t="s">
        <v>196</v>
      </c>
      <c r="E394" s="6" t="s">
        <v>28</v>
      </c>
      <c r="F394" s="6" t="s">
        <v>29</v>
      </c>
      <c r="G394" s="7">
        <v>57500</v>
      </c>
      <c r="H394" s="7">
        <v>0</v>
      </c>
      <c r="I394" s="7">
        <v>57500</v>
      </c>
      <c r="J394" s="7">
        <v>1650.25</v>
      </c>
      <c r="K394" s="7">
        <v>2673.13</v>
      </c>
      <c r="L394" s="7">
        <f t="shared" si="16"/>
        <v>1748</v>
      </c>
      <c r="M394" s="7">
        <v>2140.46</v>
      </c>
      <c r="N394" s="7">
        <f t="shared" si="18"/>
        <v>8211.84</v>
      </c>
      <c r="O394" s="7">
        <f t="shared" si="17"/>
        <v>49288.160000000003</v>
      </c>
    </row>
    <row r="395" spans="1:15" ht="24.95" customHeight="1" x14ac:dyDescent="0.25">
      <c r="A395" s="6">
        <v>387</v>
      </c>
      <c r="B395" s="6" t="s">
        <v>498</v>
      </c>
      <c r="C395" s="6" t="s">
        <v>459</v>
      </c>
      <c r="D395" s="6" t="s">
        <v>173</v>
      </c>
      <c r="E395" s="6" t="s">
        <v>36</v>
      </c>
      <c r="F395" s="6" t="s">
        <v>29</v>
      </c>
      <c r="G395" s="7">
        <v>11000</v>
      </c>
      <c r="H395" s="7">
        <v>0</v>
      </c>
      <c r="I395" s="7">
        <v>11000</v>
      </c>
      <c r="J395" s="7">
        <v>315.7</v>
      </c>
      <c r="K395" s="7">
        <v>0</v>
      </c>
      <c r="L395" s="7">
        <f t="shared" si="16"/>
        <v>334.4</v>
      </c>
      <c r="M395" s="7">
        <v>25</v>
      </c>
      <c r="N395" s="7">
        <f t="shared" si="18"/>
        <v>675.09999999999991</v>
      </c>
      <c r="O395" s="7">
        <f t="shared" si="17"/>
        <v>10324.9</v>
      </c>
    </row>
    <row r="396" spans="1:15" ht="24.95" customHeight="1" x14ac:dyDescent="0.25">
      <c r="A396" s="6">
        <v>388</v>
      </c>
      <c r="B396" s="6" t="s">
        <v>499</v>
      </c>
      <c r="C396" s="6" t="s">
        <v>459</v>
      </c>
      <c r="D396" s="6" t="s">
        <v>173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6"/>
        <v>334.4</v>
      </c>
      <c r="M396" s="7">
        <v>25</v>
      </c>
      <c r="N396" s="7">
        <f t="shared" si="18"/>
        <v>675.09999999999991</v>
      </c>
      <c r="O396" s="7">
        <f t="shared" si="17"/>
        <v>10324.9</v>
      </c>
    </row>
    <row r="397" spans="1:15" ht="24.95" customHeight="1" x14ac:dyDescent="0.25">
      <c r="A397" s="6">
        <v>389</v>
      </c>
      <c r="B397" s="6" t="s">
        <v>500</v>
      </c>
      <c r="C397" s="6" t="s">
        <v>459</v>
      </c>
      <c r="D397" s="6" t="s">
        <v>100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f t="shared" si="16"/>
        <v>456</v>
      </c>
      <c r="M397" s="7">
        <v>3455.92</v>
      </c>
      <c r="N397" s="7">
        <f t="shared" si="18"/>
        <v>4342.42</v>
      </c>
      <c r="O397" s="7">
        <f t="shared" si="17"/>
        <v>10657.58</v>
      </c>
    </row>
    <row r="398" spans="1:15" ht="24.95" customHeight="1" x14ac:dyDescent="0.25">
      <c r="A398" s="6">
        <v>390</v>
      </c>
      <c r="B398" s="6" t="s">
        <v>501</v>
      </c>
      <c r="C398" s="6" t="s">
        <v>459</v>
      </c>
      <c r="D398" s="6" t="s">
        <v>196</v>
      </c>
      <c r="E398" s="6" t="s">
        <v>54</v>
      </c>
      <c r="F398" s="6" t="s">
        <v>29</v>
      </c>
      <c r="G398" s="7">
        <v>57500</v>
      </c>
      <c r="H398" s="7">
        <v>0</v>
      </c>
      <c r="I398" s="7">
        <v>57500</v>
      </c>
      <c r="J398" s="7">
        <v>1650.25</v>
      </c>
      <c r="K398" s="7">
        <v>3016.23</v>
      </c>
      <c r="L398" s="7">
        <f t="shared" si="16"/>
        <v>1748</v>
      </c>
      <c r="M398" s="7">
        <v>925</v>
      </c>
      <c r="N398" s="7">
        <f t="shared" si="18"/>
        <v>7339.48</v>
      </c>
      <c r="O398" s="7">
        <f t="shared" si="17"/>
        <v>50160.520000000004</v>
      </c>
    </row>
    <row r="399" spans="1:15" ht="24.95" customHeight="1" x14ac:dyDescent="0.25">
      <c r="A399" s="6">
        <v>391</v>
      </c>
      <c r="B399" s="6" t="s">
        <v>502</v>
      </c>
      <c r="C399" s="6" t="s">
        <v>459</v>
      </c>
      <c r="D399" s="6" t="s">
        <v>100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f t="shared" si="16"/>
        <v>456</v>
      </c>
      <c r="M399" s="7">
        <v>25</v>
      </c>
      <c r="N399" s="7">
        <f t="shared" si="18"/>
        <v>911.5</v>
      </c>
      <c r="O399" s="7">
        <f t="shared" si="17"/>
        <v>14088.5</v>
      </c>
    </row>
    <row r="400" spans="1:15" ht="24.95" customHeight="1" x14ac:dyDescent="0.25">
      <c r="A400" s="6">
        <v>392</v>
      </c>
      <c r="B400" s="6" t="s">
        <v>503</v>
      </c>
      <c r="C400" s="6" t="s">
        <v>459</v>
      </c>
      <c r="D400" s="6" t="s">
        <v>182</v>
      </c>
      <c r="E400" s="6" t="s">
        <v>28</v>
      </c>
      <c r="F400" s="6" t="s">
        <v>37</v>
      </c>
      <c r="G400" s="7">
        <v>50000</v>
      </c>
      <c r="H400" s="7">
        <v>0</v>
      </c>
      <c r="I400" s="7">
        <v>50000</v>
      </c>
      <c r="J400" s="7">
        <v>1435</v>
      </c>
      <c r="K400" s="7">
        <v>1854</v>
      </c>
      <c r="L400" s="7">
        <f t="shared" si="16"/>
        <v>1520</v>
      </c>
      <c r="M400" s="7">
        <v>7549.72</v>
      </c>
      <c r="N400" s="7">
        <f t="shared" si="18"/>
        <v>12358.720000000001</v>
      </c>
      <c r="O400" s="7">
        <f t="shared" si="17"/>
        <v>37641.279999999999</v>
      </c>
    </row>
    <row r="401" spans="1:15" ht="24.95" customHeight="1" x14ac:dyDescent="0.25">
      <c r="A401" s="6">
        <v>393</v>
      </c>
      <c r="B401" s="6" t="s">
        <v>504</v>
      </c>
      <c r="C401" s="6" t="s">
        <v>459</v>
      </c>
      <c r="D401" s="6" t="s">
        <v>100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ref="L401:L464" si="19">+I401*3.04%</f>
        <v>456</v>
      </c>
      <c r="M401" s="7">
        <v>25</v>
      </c>
      <c r="N401" s="7">
        <f t="shared" si="18"/>
        <v>911.5</v>
      </c>
      <c r="O401" s="7">
        <f t="shared" ref="O401:O464" si="20">+G401-N401</f>
        <v>14088.5</v>
      </c>
    </row>
    <row r="402" spans="1:15" ht="24.95" customHeight="1" x14ac:dyDescent="0.25">
      <c r="A402" s="6">
        <v>394</v>
      </c>
      <c r="B402" s="6" t="s">
        <v>505</v>
      </c>
      <c r="C402" s="6" t="s">
        <v>506</v>
      </c>
      <c r="D402" s="6" t="s">
        <v>100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f t="shared" si="19"/>
        <v>456</v>
      </c>
      <c r="M402" s="7">
        <v>25</v>
      </c>
      <c r="N402" s="7">
        <f t="shared" ref="N402:N465" si="21">+J402+K402+L402+M402</f>
        <v>911.5</v>
      </c>
      <c r="O402" s="7">
        <f t="shared" si="20"/>
        <v>14088.5</v>
      </c>
    </row>
    <row r="403" spans="1:15" ht="24.95" customHeight="1" x14ac:dyDescent="0.25">
      <c r="A403" s="6">
        <v>395</v>
      </c>
      <c r="B403" s="6" t="s">
        <v>507</v>
      </c>
      <c r="C403" s="6" t="s">
        <v>506</v>
      </c>
      <c r="D403" s="6" t="s">
        <v>508</v>
      </c>
      <c r="E403" s="6" t="s">
        <v>509</v>
      </c>
      <c r="F403" s="6" t="s">
        <v>29</v>
      </c>
      <c r="G403" s="7">
        <v>92000</v>
      </c>
      <c r="H403" s="7">
        <v>0</v>
      </c>
      <c r="I403" s="7">
        <v>92000</v>
      </c>
      <c r="J403" s="7">
        <v>2640.4</v>
      </c>
      <c r="K403" s="7">
        <v>10223.57</v>
      </c>
      <c r="L403" s="7">
        <f t="shared" si="19"/>
        <v>2796.8</v>
      </c>
      <c r="M403" s="7">
        <v>425</v>
      </c>
      <c r="N403" s="7">
        <f t="shared" si="21"/>
        <v>16085.77</v>
      </c>
      <c r="O403" s="7">
        <f t="shared" si="20"/>
        <v>75914.23</v>
      </c>
    </row>
    <row r="404" spans="1:15" ht="24.95" customHeight="1" x14ac:dyDescent="0.25">
      <c r="A404" s="6">
        <v>396</v>
      </c>
      <c r="B404" s="6" t="s">
        <v>510</v>
      </c>
      <c r="C404" s="6" t="s">
        <v>506</v>
      </c>
      <c r="D404" s="6" t="s">
        <v>993</v>
      </c>
      <c r="E404" s="6" t="s">
        <v>54</v>
      </c>
      <c r="F404" s="6" t="s">
        <v>37</v>
      </c>
      <c r="G404" s="7">
        <v>50000</v>
      </c>
      <c r="H404" s="7">
        <v>0</v>
      </c>
      <c r="I404" s="7">
        <v>50000</v>
      </c>
      <c r="J404" s="7">
        <v>1435</v>
      </c>
      <c r="K404" s="7">
        <v>1596.68</v>
      </c>
      <c r="L404" s="7">
        <f t="shared" si="19"/>
        <v>1520</v>
      </c>
      <c r="M404" s="7">
        <v>2240.46</v>
      </c>
      <c r="N404" s="7">
        <f t="shared" si="21"/>
        <v>6792.14</v>
      </c>
      <c r="O404" s="7">
        <f t="shared" si="20"/>
        <v>43207.86</v>
      </c>
    </row>
    <row r="405" spans="1:15" ht="24.95" customHeight="1" x14ac:dyDescent="0.25">
      <c r="A405" s="6">
        <v>397</v>
      </c>
      <c r="B405" s="6" t="s">
        <v>511</v>
      </c>
      <c r="C405" s="6" t="s">
        <v>506</v>
      </c>
      <c r="D405" s="6" t="s">
        <v>182</v>
      </c>
      <c r="E405" s="6" t="s">
        <v>28</v>
      </c>
      <c r="F405" s="6" t="s">
        <v>29</v>
      </c>
      <c r="G405" s="7">
        <v>50000</v>
      </c>
      <c r="H405" s="7">
        <v>0</v>
      </c>
      <c r="I405" s="7">
        <v>50000</v>
      </c>
      <c r="J405" s="7">
        <v>1435</v>
      </c>
      <c r="K405" s="7">
        <v>1854</v>
      </c>
      <c r="L405" s="7">
        <f t="shared" si="19"/>
        <v>1520</v>
      </c>
      <c r="M405" s="7">
        <v>925</v>
      </c>
      <c r="N405" s="7">
        <f t="shared" si="21"/>
        <v>5734</v>
      </c>
      <c r="O405" s="7">
        <f t="shared" si="20"/>
        <v>44266</v>
      </c>
    </row>
    <row r="406" spans="1:15" ht="24.95" customHeight="1" x14ac:dyDescent="0.25">
      <c r="A406" s="6">
        <v>398</v>
      </c>
      <c r="B406" s="6" t="s">
        <v>512</v>
      </c>
      <c r="C406" s="6" t="s">
        <v>506</v>
      </c>
      <c r="D406" s="6" t="s">
        <v>182</v>
      </c>
      <c r="E406" s="6" t="s">
        <v>28</v>
      </c>
      <c r="F406" s="6" t="s">
        <v>29</v>
      </c>
      <c r="G406" s="7">
        <v>57500</v>
      </c>
      <c r="H406" s="7">
        <v>0</v>
      </c>
      <c r="I406" s="7">
        <v>57500</v>
      </c>
      <c r="J406" s="7">
        <v>1650.25</v>
      </c>
      <c r="K406" s="7">
        <v>2673.13</v>
      </c>
      <c r="L406" s="7">
        <f t="shared" si="19"/>
        <v>1748</v>
      </c>
      <c r="M406" s="7">
        <v>18920.150000000001</v>
      </c>
      <c r="N406" s="7">
        <f t="shared" si="21"/>
        <v>24991.530000000002</v>
      </c>
      <c r="O406" s="7">
        <f t="shared" si="20"/>
        <v>32508.469999999998</v>
      </c>
    </row>
    <row r="407" spans="1:15" ht="24.95" customHeight="1" x14ac:dyDescent="0.25">
      <c r="A407" s="6">
        <v>399</v>
      </c>
      <c r="B407" s="6" t="s">
        <v>513</v>
      </c>
      <c r="C407" s="6" t="s">
        <v>506</v>
      </c>
      <c r="D407" s="6" t="s">
        <v>196</v>
      </c>
      <c r="E407" s="6" t="s">
        <v>54</v>
      </c>
      <c r="F407" s="6" t="s">
        <v>29</v>
      </c>
      <c r="G407" s="7">
        <v>57500</v>
      </c>
      <c r="H407" s="7">
        <v>0</v>
      </c>
      <c r="I407" s="7">
        <v>57500</v>
      </c>
      <c r="J407" s="7">
        <v>1650.25</v>
      </c>
      <c r="K407" s="7">
        <v>2673.13</v>
      </c>
      <c r="L407" s="7">
        <f t="shared" si="19"/>
        <v>1748</v>
      </c>
      <c r="M407" s="7">
        <v>5937.36</v>
      </c>
      <c r="N407" s="7">
        <f t="shared" si="21"/>
        <v>12008.74</v>
      </c>
      <c r="O407" s="7">
        <f t="shared" si="20"/>
        <v>45491.26</v>
      </c>
    </row>
    <row r="408" spans="1:15" ht="24.95" customHeight="1" x14ac:dyDescent="0.25">
      <c r="A408" s="6">
        <v>400</v>
      </c>
      <c r="B408" s="6" t="s">
        <v>514</v>
      </c>
      <c r="C408" s="6" t="s">
        <v>506</v>
      </c>
      <c r="D408" s="6" t="s">
        <v>173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f t="shared" si="19"/>
        <v>456</v>
      </c>
      <c r="M408" s="7">
        <v>25</v>
      </c>
      <c r="N408" s="7">
        <f t="shared" si="21"/>
        <v>911.5</v>
      </c>
      <c r="O408" s="7">
        <f t="shared" si="20"/>
        <v>14088.5</v>
      </c>
    </row>
    <row r="409" spans="1:15" ht="24.95" customHeight="1" x14ac:dyDescent="0.25">
      <c r="A409" s="6">
        <v>401</v>
      </c>
      <c r="B409" s="6" t="s">
        <v>515</v>
      </c>
      <c r="C409" s="6" t="s">
        <v>506</v>
      </c>
      <c r="D409" s="6" t="s">
        <v>196</v>
      </c>
      <c r="E409" s="6" t="s">
        <v>28</v>
      </c>
      <c r="F409" s="6" t="s">
        <v>29</v>
      </c>
      <c r="G409" s="7">
        <v>57500</v>
      </c>
      <c r="H409" s="7">
        <v>0</v>
      </c>
      <c r="I409" s="7">
        <v>57500</v>
      </c>
      <c r="J409" s="7">
        <v>1650.25</v>
      </c>
      <c r="K409" s="7">
        <v>3016.23</v>
      </c>
      <c r="L409" s="7">
        <f t="shared" si="19"/>
        <v>1748</v>
      </c>
      <c r="M409" s="7">
        <v>425</v>
      </c>
      <c r="N409" s="7">
        <f t="shared" si="21"/>
        <v>6839.48</v>
      </c>
      <c r="O409" s="7">
        <f t="shared" si="20"/>
        <v>50660.520000000004</v>
      </c>
    </row>
    <row r="410" spans="1:15" ht="24.95" customHeight="1" x14ac:dyDescent="0.25">
      <c r="A410" s="6">
        <v>402</v>
      </c>
      <c r="B410" s="6" t="s">
        <v>516</v>
      </c>
      <c r="C410" s="6" t="s">
        <v>506</v>
      </c>
      <c r="D410" s="6" t="s">
        <v>1540</v>
      </c>
      <c r="E410" s="6" t="s">
        <v>28</v>
      </c>
      <c r="F410" s="6" t="s">
        <v>37</v>
      </c>
      <c r="G410" s="7">
        <v>31500</v>
      </c>
      <c r="H410" s="7">
        <v>0</v>
      </c>
      <c r="I410" s="7">
        <v>31500</v>
      </c>
      <c r="J410" s="7">
        <v>904.05</v>
      </c>
      <c r="K410" s="7">
        <v>0</v>
      </c>
      <c r="L410" s="7">
        <f t="shared" si="19"/>
        <v>957.6</v>
      </c>
      <c r="M410" s="7">
        <v>25</v>
      </c>
      <c r="N410" s="7">
        <f t="shared" si="21"/>
        <v>1886.65</v>
      </c>
      <c r="O410" s="7">
        <f t="shared" si="20"/>
        <v>29613.35</v>
      </c>
    </row>
    <row r="411" spans="1:15" ht="24.95" customHeight="1" x14ac:dyDescent="0.25">
      <c r="A411" s="6">
        <v>403</v>
      </c>
      <c r="B411" s="6" t="s">
        <v>517</v>
      </c>
      <c r="C411" s="6" t="s">
        <v>506</v>
      </c>
      <c r="D411" s="6" t="s">
        <v>100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f t="shared" si="19"/>
        <v>456</v>
      </c>
      <c r="M411" s="7">
        <v>25</v>
      </c>
      <c r="N411" s="7">
        <f t="shared" si="21"/>
        <v>911.5</v>
      </c>
      <c r="O411" s="7">
        <f t="shared" si="20"/>
        <v>14088.5</v>
      </c>
    </row>
    <row r="412" spans="1:15" ht="24.95" customHeight="1" x14ac:dyDescent="0.25">
      <c r="A412" s="6">
        <v>404</v>
      </c>
      <c r="B412" s="6" t="s">
        <v>518</v>
      </c>
      <c r="C412" s="6" t="s">
        <v>506</v>
      </c>
      <c r="D412" s="6" t="s">
        <v>100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f t="shared" si="19"/>
        <v>456</v>
      </c>
      <c r="M412" s="7">
        <v>25</v>
      </c>
      <c r="N412" s="7">
        <f t="shared" si="21"/>
        <v>911.5</v>
      </c>
      <c r="O412" s="7">
        <f t="shared" si="20"/>
        <v>14088.5</v>
      </c>
    </row>
    <row r="413" spans="1:15" ht="24.95" customHeight="1" x14ac:dyDescent="0.25">
      <c r="A413" s="6">
        <v>405</v>
      </c>
      <c r="B413" s="6" t="s">
        <v>519</v>
      </c>
      <c r="C413" s="6" t="s">
        <v>506</v>
      </c>
      <c r="D413" s="6" t="s">
        <v>196</v>
      </c>
      <c r="E413" s="6" t="s">
        <v>54</v>
      </c>
      <c r="F413" s="6" t="s">
        <v>29</v>
      </c>
      <c r="G413" s="7">
        <v>57500</v>
      </c>
      <c r="H413" s="7">
        <v>0</v>
      </c>
      <c r="I413" s="7">
        <v>57500</v>
      </c>
      <c r="J413" s="7">
        <v>1650.25</v>
      </c>
      <c r="K413" s="7">
        <v>3016.23</v>
      </c>
      <c r="L413" s="7">
        <f t="shared" si="19"/>
        <v>1748</v>
      </c>
      <c r="M413" s="7">
        <v>1605</v>
      </c>
      <c r="N413" s="7">
        <f t="shared" si="21"/>
        <v>8019.48</v>
      </c>
      <c r="O413" s="7">
        <f t="shared" si="20"/>
        <v>49480.520000000004</v>
      </c>
    </row>
    <row r="414" spans="1:15" ht="24.95" customHeight="1" x14ac:dyDescent="0.25">
      <c r="A414" s="6">
        <v>406</v>
      </c>
      <c r="B414" s="6" t="s">
        <v>520</v>
      </c>
      <c r="C414" s="6" t="s">
        <v>506</v>
      </c>
      <c r="D414" s="6" t="s">
        <v>196</v>
      </c>
      <c r="E414" s="6" t="s">
        <v>28</v>
      </c>
      <c r="F414" s="6" t="s">
        <v>29</v>
      </c>
      <c r="G414" s="7">
        <v>57500</v>
      </c>
      <c r="H414" s="7">
        <v>0</v>
      </c>
      <c r="I414" s="7">
        <v>57500</v>
      </c>
      <c r="J414" s="7">
        <v>1650.25</v>
      </c>
      <c r="K414" s="7">
        <v>2673.13</v>
      </c>
      <c r="L414" s="7">
        <f t="shared" si="19"/>
        <v>1748</v>
      </c>
      <c r="M414" s="7">
        <v>2240.46</v>
      </c>
      <c r="N414" s="7">
        <f t="shared" si="21"/>
        <v>8311.84</v>
      </c>
      <c r="O414" s="7">
        <f t="shared" si="20"/>
        <v>49188.160000000003</v>
      </c>
    </row>
    <row r="415" spans="1:15" ht="24.95" customHeight="1" x14ac:dyDescent="0.25">
      <c r="A415" s="6">
        <v>407</v>
      </c>
      <c r="B415" s="6" t="s">
        <v>521</v>
      </c>
      <c r="C415" s="6" t="s">
        <v>506</v>
      </c>
      <c r="D415" s="6" t="s">
        <v>100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f t="shared" si="19"/>
        <v>456</v>
      </c>
      <c r="M415" s="7">
        <v>4254.4799999999996</v>
      </c>
      <c r="N415" s="7">
        <f t="shared" si="21"/>
        <v>5140.9799999999996</v>
      </c>
      <c r="O415" s="7">
        <f t="shared" si="20"/>
        <v>9859.02</v>
      </c>
    </row>
    <row r="416" spans="1:15" ht="24.95" customHeight="1" x14ac:dyDescent="0.25">
      <c r="A416" s="6">
        <v>408</v>
      </c>
      <c r="B416" s="6" t="s">
        <v>522</v>
      </c>
      <c r="C416" s="6" t="s">
        <v>506</v>
      </c>
      <c r="D416" s="6" t="s">
        <v>100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f t="shared" si="19"/>
        <v>456</v>
      </c>
      <c r="M416" s="7">
        <v>25</v>
      </c>
      <c r="N416" s="7">
        <f t="shared" si="21"/>
        <v>911.5</v>
      </c>
      <c r="O416" s="7">
        <f t="shared" si="20"/>
        <v>14088.5</v>
      </c>
    </row>
    <row r="417" spans="1:15" ht="24.95" customHeight="1" x14ac:dyDescent="0.25">
      <c r="A417" s="6">
        <v>409</v>
      </c>
      <c r="B417" s="6" t="s">
        <v>523</v>
      </c>
      <c r="C417" s="6" t="s">
        <v>506</v>
      </c>
      <c r="D417" s="6" t="s">
        <v>196</v>
      </c>
      <c r="E417" s="6" t="s">
        <v>28</v>
      </c>
      <c r="F417" s="6" t="s">
        <v>37</v>
      </c>
      <c r="G417" s="7">
        <v>57500</v>
      </c>
      <c r="H417" s="7">
        <v>0</v>
      </c>
      <c r="I417" s="7">
        <v>57500</v>
      </c>
      <c r="J417" s="7">
        <v>1650.25</v>
      </c>
      <c r="K417" s="7">
        <v>3016.23</v>
      </c>
      <c r="L417" s="7">
        <f t="shared" si="19"/>
        <v>1748</v>
      </c>
      <c r="M417" s="7">
        <v>8528.17</v>
      </c>
      <c r="N417" s="7">
        <f t="shared" si="21"/>
        <v>14942.65</v>
      </c>
      <c r="O417" s="7">
        <f t="shared" si="20"/>
        <v>42557.35</v>
      </c>
    </row>
    <row r="418" spans="1:15" ht="24.95" customHeight="1" x14ac:dyDescent="0.25">
      <c r="A418" s="6">
        <v>410</v>
      </c>
      <c r="B418" s="6" t="s">
        <v>524</v>
      </c>
      <c r="C418" s="6" t="s">
        <v>506</v>
      </c>
      <c r="D418" s="6" t="s">
        <v>173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19"/>
        <v>456</v>
      </c>
      <c r="M418" s="7">
        <v>25</v>
      </c>
      <c r="N418" s="7">
        <f t="shared" si="21"/>
        <v>911.5</v>
      </c>
      <c r="O418" s="7">
        <f t="shared" si="20"/>
        <v>14088.5</v>
      </c>
    </row>
    <row r="419" spans="1:15" ht="24.95" customHeight="1" x14ac:dyDescent="0.25">
      <c r="A419" s="6">
        <v>411</v>
      </c>
      <c r="B419" s="6" t="s">
        <v>525</v>
      </c>
      <c r="C419" s="6" t="s">
        <v>506</v>
      </c>
      <c r="D419" s="6" t="s">
        <v>196</v>
      </c>
      <c r="E419" s="6" t="s">
        <v>54</v>
      </c>
      <c r="F419" s="6" t="s">
        <v>29</v>
      </c>
      <c r="G419" s="7">
        <v>57500</v>
      </c>
      <c r="H419" s="7">
        <v>0</v>
      </c>
      <c r="I419" s="7">
        <v>57500</v>
      </c>
      <c r="J419" s="7">
        <v>1650.25</v>
      </c>
      <c r="K419" s="7">
        <v>2673.13</v>
      </c>
      <c r="L419" s="7">
        <f t="shared" si="19"/>
        <v>1748</v>
      </c>
      <c r="M419" s="7">
        <v>4640.46</v>
      </c>
      <c r="N419" s="7">
        <f t="shared" si="21"/>
        <v>10711.84</v>
      </c>
      <c r="O419" s="7">
        <f t="shared" si="20"/>
        <v>46788.160000000003</v>
      </c>
    </row>
    <row r="420" spans="1:15" ht="24.95" customHeight="1" x14ac:dyDescent="0.25">
      <c r="A420" s="6">
        <v>412</v>
      </c>
      <c r="B420" s="6" t="s">
        <v>526</v>
      </c>
      <c r="C420" s="6" t="s">
        <v>506</v>
      </c>
      <c r="D420" s="6" t="s">
        <v>100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19"/>
        <v>456</v>
      </c>
      <c r="M420" s="7">
        <v>795</v>
      </c>
      <c r="N420" s="7">
        <f t="shared" si="21"/>
        <v>1681.5</v>
      </c>
      <c r="O420" s="7">
        <f t="shared" si="20"/>
        <v>13318.5</v>
      </c>
    </row>
    <row r="421" spans="1:15" ht="24.95" customHeight="1" x14ac:dyDescent="0.25">
      <c r="A421" s="6">
        <v>413</v>
      </c>
      <c r="B421" s="6" t="s">
        <v>527</v>
      </c>
      <c r="C421" s="6" t="s">
        <v>506</v>
      </c>
      <c r="D421" s="6" t="s">
        <v>173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f t="shared" si="19"/>
        <v>456</v>
      </c>
      <c r="M421" s="7">
        <v>25</v>
      </c>
      <c r="N421" s="7">
        <f t="shared" si="21"/>
        <v>911.5</v>
      </c>
      <c r="O421" s="7">
        <f t="shared" si="20"/>
        <v>14088.5</v>
      </c>
    </row>
    <row r="422" spans="1:15" ht="24.95" customHeight="1" x14ac:dyDescent="0.25">
      <c r="A422" s="6">
        <v>414</v>
      </c>
      <c r="B422" s="6" t="s">
        <v>528</v>
      </c>
      <c r="C422" s="6" t="s">
        <v>506</v>
      </c>
      <c r="D422" s="6" t="s">
        <v>129</v>
      </c>
      <c r="E422" s="6" t="s">
        <v>36</v>
      </c>
      <c r="F422" s="6" t="s">
        <v>29</v>
      </c>
      <c r="G422" s="7">
        <v>22000</v>
      </c>
      <c r="H422" s="7">
        <v>0</v>
      </c>
      <c r="I422" s="7">
        <v>22000</v>
      </c>
      <c r="J422" s="7">
        <v>631.4</v>
      </c>
      <c r="K422" s="7">
        <v>0</v>
      </c>
      <c r="L422" s="7">
        <f t="shared" si="19"/>
        <v>668.8</v>
      </c>
      <c r="M422" s="7">
        <v>25</v>
      </c>
      <c r="N422" s="7">
        <f t="shared" si="21"/>
        <v>1325.1999999999998</v>
      </c>
      <c r="O422" s="7">
        <f t="shared" si="20"/>
        <v>20674.8</v>
      </c>
    </row>
    <row r="423" spans="1:15" ht="24.95" customHeight="1" x14ac:dyDescent="0.25">
      <c r="A423" s="6">
        <v>415</v>
      </c>
      <c r="B423" t="s">
        <v>1374</v>
      </c>
      <c r="C423" t="s">
        <v>506</v>
      </c>
      <c r="D423" t="s">
        <v>129</v>
      </c>
      <c r="E423" s="6" t="s">
        <v>36</v>
      </c>
      <c r="F423" s="6" t="s">
        <v>29</v>
      </c>
      <c r="G423" s="7">
        <v>20000</v>
      </c>
      <c r="H423" s="7">
        <v>0</v>
      </c>
      <c r="I423" s="7">
        <v>20000</v>
      </c>
      <c r="J423" s="7">
        <v>574</v>
      </c>
      <c r="K423" s="7">
        <v>0</v>
      </c>
      <c r="L423" s="7">
        <f t="shared" si="19"/>
        <v>608</v>
      </c>
      <c r="M423" s="7">
        <v>25</v>
      </c>
      <c r="N423" s="7">
        <f t="shared" si="21"/>
        <v>1207</v>
      </c>
      <c r="O423" s="7">
        <f t="shared" si="20"/>
        <v>18793</v>
      </c>
    </row>
    <row r="424" spans="1:15" ht="24.95" customHeight="1" x14ac:dyDescent="0.25">
      <c r="A424" s="6">
        <v>416</v>
      </c>
      <c r="B424" s="6" t="s">
        <v>529</v>
      </c>
      <c r="C424" s="6" t="s">
        <v>506</v>
      </c>
      <c r="D424" s="6" t="s">
        <v>121</v>
      </c>
      <c r="E424" s="6" t="s">
        <v>36</v>
      </c>
      <c r="F424" s="6" t="s">
        <v>29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f t="shared" si="19"/>
        <v>456</v>
      </c>
      <c r="M424" s="7">
        <v>25</v>
      </c>
      <c r="N424" s="7">
        <f t="shared" si="21"/>
        <v>911.5</v>
      </c>
      <c r="O424" s="7">
        <f t="shared" si="20"/>
        <v>14088.5</v>
      </c>
    </row>
    <row r="425" spans="1:15" ht="24.95" customHeight="1" x14ac:dyDescent="0.25">
      <c r="A425" s="6">
        <v>417</v>
      </c>
      <c r="B425" s="6" t="s">
        <v>530</v>
      </c>
      <c r="C425" s="6" t="s">
        <v>506</v>
      </c>
      <c r="D425" s="6" t="s">
        <v>114</v>
      </c>
      <c r="E425" s="6" t="s">
        <v>36</v>
      </c>
      <c r="F425" s="6" t="s">
        <v>37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f t="shared" si="19"/>
        <v>456</v>
      </c>
      <c r="M425" s="7">
        <v>1740.46</v>
      </c>
      <c r="N425" s="7">
        <f t="shared" si="21"/>
        <v>2626.96</v>
      </c>
      <c r="O425" s="7">
        <f t="shared" si="20"/>
        <v>12373.04</v>
      </c>
    </row>
    <row r="426" spans="1:15" ht="24.95" customHeight="1" x14ac:dyDescent="0.25">
      <c r="A426" s="6">
        <v>418</v>
      </c>
      <c r="B426" t="s">
        <v>531</v>
      </c>
      <c r="C426" s="6" t="s">
        <v>506</v>
      </c>
      <c r="D426" t="s">
        <v>114</v>
      </c>
      <c r="E426" s="6" t="s">
        <v>36</v>
      </c>
      <c r="F426" s="6" t="s">
        <v>37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25</v>
      </c>
      <c r="N426" s="7">
        <f t="shared" si="21"/>
        <v>911.5</v>
      </c>
      <c r="O426" s="7">
        <f t="shared" si="20"/>
        <v>14088.5</v>
      </c>
    </row>
    <row r="427" spans="1:15" ht="24.95" customHeight="1" x14ac:dyDescent="0.25">
      <c r="A427" s="6">
        <v>419</v>
      </c>
      <c r="B427" t="s">
        <v>532</v>
      </c>
      <c r="C427" s="6" t="s">
        <v>506</v>
      </c>
      <c r="D427" t="s">
        <v>196</v>
      </c>
      <c r="E427" s="6" t="s">
        <v>54</v>
      </c>
      <c r="F427" s="6" t="s">
        <v>37</v>
      </c>
      <c r="G427" s="7">
        <v>57500</v>
      </c>
      <c r="H427" s="7">
        <v>0</v>
      </c>
      <c r="I427" s="7">
        <v>57500</v>
      </c>
      <c r="J427" s="7">
        <v>1650.25</v>
      </c>
      <c r="K427" s="7">
        <v>2673.13</v>
      </c>
      <c r="L427" s="7">
        <f t="shared" si="19"/>
        <v>1748</v>
      </c>
      <c r="M427" s="7">
        <v>7775.46</v>
      </c>
      <c r="N427" s="7">
        <f t="shared" si="21"/>
        <v>13846.84</v>
      </c>
      <c r="O427" s="7">
        <f t="shared" si="20"/>
        <v>43653.16</v>
      </c>
    </row>
    <row r="428" spans="1:15" ht="24.95" customHeight="1" x14ac:dyDescent="0.25">
      <c r="A428" s="6">
        <v>420</v>
      </c>
      <c r="B428" s="6" t="s">
        <v>533</v>
      </c>
      <c r="C428" s="6" t="s">
        <v>506</v>
      </c>
      <c r="D428" s="6" t="s">
        <v>46</v>
      </c>
      <c r="E428" s="6" t="s">
        <v>36</v>
      </c>
      <c r="F428" s="6" t="s">
        <v>37</v>
      </c>
      <c r="G428" s="7">
        <v>11000</v>
      </c>
      <c r="H428" s="7">
        <v>0</v>
      </c>
      <c r="I428" s="7">
        <v>11000</v>
      </c>
      <c r="J428" s="7">
        <v>315.7</v>
      </c>
      <c r="K428" s="7">
        <v>0</v>
      </c>
      <c r="L428" s="7">
        <f t="shared" si="19"/>
        <v>334.4</v>
      </c>
      <c r="M428" s="7">
        <v>782</v>
      </c>
      <c r="N428" s="7">
        <f t="shared" si="21"/>
        <v>1432.1</v>
      </c>
      <c r="O428" s="7">
        <f t="shared" si="20"/>
        <v>9567.9</v>
      </c>
    </row>
    <row r="429" spans="1:15" ht="24.95" customHeight="1" x14ac:dyDescent="0.25">
      <c r="A429" s="6">
        <v>421</v>
      </c>
      <c r="B429" t="s">
        <v>534</v>
      </c>
      <c r="C429" s="6" t="s">
        <v>506</v>
      </c>
      <c r="D429" s="6" t="s">
        <v>46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f t="shared" si="19"/>
        <v>456</v>
      </c>
      <c r="M429" s="7">
        <v>25</v>
      </c>
      <c r="N429" s="7">
        <f t="shared" si="21"/>
        <v>911.5</v>
      </c>
      <c r="O429" s="7">
        <f t="shared" si="20"/>
        <v>14088.5</v>
      </c>
    </row>
    <row r="430" spans="1:15" ht="24.95" customHeight="1" x14ac:dyDescent="0.25">
      <c r="A430" s="6">
        <v>422</v>
      </c>
      <c r="B430" t="s">
        <v>535</v>
      </c>
      <c r="C430" s="6" t="s">
        <v>506</v>
      </c>
      <c r="D430" s="6" t="s">
        <v>46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f t="shared" si="19"/>
        <v>456</v>
      </c>
      <c r="M430" s="7">
        <v>25</v>
      </c>
      <c r="N430" s="7">
        <f t="shared" si="21"/>
        <v>911.5</v>
      </c>
      <c r="O430" s="7">
        <f t="shared" si="20"/>
        <v>14088.5</v>
      </c>
    </row>
    <row r="431" spans="1:15" ht="24.95" customHeight="1" x14ac:dyDescent="0.25">
      <c r="A431" s="6">
        <v>423</v>
      </c>
      <c r="B431" t="s">
        <v>536</v>
      </c>
      <c r="C431" s="6" t="s">
        <v>506</v>
      </c>
      <c r="D431" s="6" t="s">
        <v>46</v>
      </c>
      <c r="E431" s="6" t="s">
        <v>36</v>
      </c>
      <c r="F431" s="7" t="s">
        <v>29</v>
      </c>
      <c r="G431" s="7">
        <v>11000</v>
      </c>
      <c r="H431" s="7">
        <v>0</v>
      </c>
      <c r="I431" s="7">
        <v>11000</v>
      </c>
      <c r="J431" s="7">
        <v>315.7</v>
      </c>
      <c r="K431" s="7">
        <v>0</v>
      </c>
      <c r="L431" s="7">
        <f t="shared" si="19"/>
        <v>334.4</v>
      </c>
      <c r="M431" s="7">
        <v>25</v>
      </c>
      <c r="N431" s="7">
        <f t="shared" si="21"/>
        <v>675.09999999999991</v>
      </c>
      <c r="O431" s="7">
        <f t="shared" si="20"/>
        <v>10324.9</v>
      </c>
    </row>
    <row r="432" spans="1:15" ht="24.95" customHeight="1" x14ac:dyDescent="0.25">
      <c r="A432" s="6">
        <v>424</v>
      </c>
      <c r="B432" t="s">
        <v>1278</v>
      </c>
      <c r="C432" s="6" t="s">
        <v>506</v>
      </c>
      <c r="D432" s="6" t="s">
        <v>46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19"/>
        <v>456</v>
      </c>
      <c r="M432" s="7">
        <v>25</v>
      </c>
      <c r="N432" s="7">
        <f t="shared" si="21"/>
        <v>911.5</v>
      </c>
      <c r="O432" s="7">
        <f t="shared" si="20"/>
        <v>14088.5</v>
      </c>
    </row>
    <row r="433" spans="1:15" ht="24.95" customHeight="1" x14ac:dyDescent="0.25">
      <c r="A433" s="6">
        <v>425</v>
      </c>
      <c r="B433" t="s">
        <v>1442</v>
      </c>
      <c r="C433" s="6" t="s">
        <v>506</v>
      </c>
      <c r="D433" s="6" t="s">
        <v>46</v>
      </c>
      <c r="E433" s="6" t="s">
        <v>36</v>
      </c>
      <c r="F433" s="7" t="s">
        <v>29</v>
      </c>
      <c r="G433" s="7">
        <v>20000</v>
      </c>
      <c r="H433" s="7">
        <v>0</v>
      </c>
      <c r="I433" s="7">
        <v>20000</v>
      </c>
      <c r="J433" s="7">
        <v>574</v>
      </c>
      <c r="K433" s="7">
        <v>0</v>
      </c>
      <c r="L433" s="7">
        <f t="shared" si="19"/>
        <v>608</v>
      </c>
      <c r="M433" s="7">
        <v>25</v>
      </c>
      <c r="N433" s="7">
        <f t="shared" si="21"/>
        <v>1207</v>
      </c>
      <c r="O433" s="7">
        <f t="shared" si="20"/>
        <v>18793</v>
      </c>
    </row>
    <row r="434" spans="1:15" ht="24.95" customHeight="1" x14ac:dyDescent="0.25">
      <c r="A434" s="6">
        <v>426</v>
      </c>
      <c r="B434" s="6" t="s">
        <v>537</v>
      </c>
      <c r="C434" s="6" t="s">
        <v>506</v>
      </c>
      <c r="D434" s="6" t="s">
        <v>100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19"/>
        <v>456</v>
      </c>
      <c r="M434" s="7">
        <v>25</v>
      </c>
      <c r="N434" s="7">
        <f t="shared" si="21"/>
        <v>911.5</v>
      </c>
      <c r="O434" s="7">
        <f t="shared" si="20"/>
        <v>14088.5</v>
      </c>
    </row>
    <row r="435" spans="1:15" ht="24.95" customHeight="1" x14ac:dyDescent="0.25">
      <c r="A435" s="6">
        <v>427</v>
      </c>
      <c r="B435" s="6" t="s">
        <v>538</v>
      </c>
      <c r="C435" s="6" t="s">
        <v>506</v>
      </c>
      <c r="D435" s="6" t="s">
        <v>100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f t="shared" si="19"/>
        <v>456</v>
      </c>
      <c r="M435" s="7">
        <v>25</v>
      </c>
      <c r="N435" s="7">
        <f t="shared" si="21"/>
        <v>911.5</v>
      </c>
      <c r="O435" s="7">
        <f t="shared" si="20"/>
        <v>14088.5</v>
      </c>
    </row>
    <row r="436" spans="1:15" ht="24.95" customHeight="1" x14ac:dyDescent="0.25">
      <c r="A436" s="6">
        <v>428</v>
      </c>
      <c r="B436" s="1" t="s">
        <v>539</v>
      </c>
      <c r="C436" s="6" t="s">
        <v>506</v>
      </c>
      <c r="D436" s="6" t="s">
        <v>121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19"/>
        <v>456</v>
      </c>
      <c r="M436" s="7">
        <v>25</v>
      </c>
      <c r="N436" s="7">
        <f t="shared" si="21"/>
        <v>911.5</v>
      </c>
      <c r="O436" s="7">
        <f t="shared" si="20"/>
        <v>14088.5</v>
      </c>
    </row>
    <row r="437" spans="1:15" ht="24.95" customHeight="1" x14ac:dyDescent="0.25">
      <c r="A437" s="6">
        <v>429</v>
      </c>
      <c r="B437" s="1" t="s">
        <v>540</v>
      </c>
      <c r="C437" s="6" t="s">
        <v>506</v>
      </c>
      <c r="D437" s="6" t="s">
        <v>114</v>
      </c>
      <c r="E437" s="6" t="s">
        <v>36</v>
      </c>
      <c r="F437" s="6" t="s">
        <v>37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825</v>
      </c>
      <c r="N437" s="7">
        <f t="shared" si="21"/>
        <v>1711.5</v>
      </c>
      <c r="O437" s="7">
        <f t="shared" si="20"/>
        <v>13288.5</v>
      </c>
    </row>
    <row r="438" spans="1:15" ht="24.95" customHeight="1" x14ac:dyDescent="0.25">
      <c r="A438" s="6">
        <v>430</v>
      </c>
      <c r="B438" s="6" t="s">
        <v>541</v>
      </c>
      <c r="C438" s="6" t="s">
        <v>506</v>
      </c>
      <c r="D438" s="6" t="s">
        <v>100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25</v>
      </c>
      <c r="N438" s="7">
        <f t="shared" si="21"/>
        <v>911.5</v>
      </c>
      <c r="O438" s="7">
        <f t="shared" si="20"/>
        <v>14088.5</v>
      </c>
    </row>
    <row r="439" spans="1:15" ht="24.95" customHeight="1" x14ac:dyDescent="0.25">
      <c r="A439" s="6">
        <v>431</v>
      </c>
      <c r="B439" s="6" t="s">
        <v>542</v>
      </c>
      <c r="C439" s="6" t="s">
        <v>506</v>
      </c>
      <c r="D439" s="6" t="s">
        <v>100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f t="shared" si="19"/>
        <v>456</v>
      </c>
      <c r="M439" s="7">
        <v>1740.46</v>
      </c>
      <c r="N439" s="7">
        <f t="shared" si="21"/>
        <v>2626.96</v>
      </c>
      <c r="O439" s="7">
        <f t="shared" si="20"/>
        <v>12373.04</v>
      </c>
    </row>
    <row r="440" spans="1:15" ht="24.95" customHeight="1" x14ac:dyDescent="0.25">
      <c r="A440" s="6">
        <v>432</v>
      </c>
      <c r="B440" s="6" t="s">
        <v>543</v>
      </c>
      <c r="C440" s="6" t="s">
        <v>506</v>
      </c>
      <c r="D440" s="6" t="s">
        <v>65</v>
      </c>
      <c r="E440" s="6" t="s">
        <v>36</v>
      </c>
      <c r="F440" s="6" t="s">
        <v>37</v>
      </c>
      <c r="G440" s="7">
        <v>22050</v>
      </c>
      <c r="H440" s="7">
        <v>0</v>
      </c>
      <c r="I440" s="7">
        <v>22050</v>
      </c>
      <c r="J440" s="7">
        <v>632.84</v>
      </c>
      <c r="K440" s="7">
        <v>0</v>
      </c>
      <c r="L440" s="7">
        <f t="shared" si="19"/>
        <v>670.32</v>
      </c>
      <c r="M440" s="7">
        <v>25</v>
      </c>
      <c r="N440" s="7">
        <f t="shared" si="21"/>
        <v>1328.16</v>
      </c>
      <c r="O440" s="7">
        <f t="shared" si="20"/>
        <v>20721.84</v>
      </c>
    </row>
    <row r="441" spans="1:15" ht="24.95" customHeight="1" x14ac:dyDescent="0.25">
      <c r="A441" s="6">
        <v>433</v>
      </c>
      <c r="B441" t="s">
        <v>1421</v>
      </c>
      <c r="C441" s="6" t="s">
        <v>506</v>
      </c>
      <c r="D441" s="6" t="s">
        <v>65</v>
      </c>
      <c r="E441" s="6" t="s">
        <v>36</v>
      </c>
      <c r="F441" s="6" t="s">
        <v>37</v>
      </c>
      <c r="G441" s="7">
        <v>22050</v>
      </c>
      <c r="H441" s="7">
        <v>0</v>
      </c>
      <c r="I441" s="7">
        <v>22050</v>
      </c>
      <c r="J441" s="7">
        <v>632.84</v>
      </c>
      <c r="K441" s="7">
        <v>0</v>
      </c>
      <c r="L441" s="7">
        <f t="shared" si="19"/>
        <v>670.32</v>
      </c>
      <c r="M441" s="7">
        <v>25</v>
      </c>
      <c r="N441" s="7">
        <f t="shared" si="21"/>
        <v>1328.16</v>
      </c>
      <c r="O441" s="7">
        <f t="shared" si="20"/>
        <v>20721.84</v>
      </c>
    </row>
    <row r="442" spans="1:15" ht="24.95" customHeight="1" x14ac:dyDescent="0.25">
      <c r="A442" s="6">
        <v>434</v>
      </c>
      <c r="B442" s="6" t="s">
        <v>544</v>
      </c>
      <c r="C442" s="6" t="s">
        <v>506</v>
      </c>
      <c r="D442" s="6" t="s">
        <v>182</v>
      </c>
      <c r="E442" s="6" t="s">
        <v>54</v>
      </c>
      <c r="F442" s="6" t="s">
        <v>37</v>
      </c>
      <c r="G442" s="7">
        <v>50000</v>
      </c>
      <c r="H442" s="7">
        <v>0</v>
      </c>
      <c r="I442" s="7">
        <v>50000</v>
      </c>
      <c r="J442" s="7">
        <v>1435</v>
      </c>
      <c r="K442" s="7">
        <v>1339.36</v>
      </c>
      <c r="L442" s="7">
        <f t="shared" si="19"/>
        <v>1520</v>
      </c>
      <c r="M442" s="7">
        <v>19703.009999999998</v>
      </c>
      <c r="N442" s="7">
        <f t="shared" si="21"/>
        <v>23997.37</v>
      </c>
      <c r="O442" s="7">
        <f t="shared" si="20"/>
        <v>26002.63</v>
      </c>
    </row>
    <row r="443" spans="1:15" ht="24.95" customHeight="1" x14ac:dyDescent="0.25">
      <c r="A443" s="6">
        <v>435</v>
      </c>
      <c r="B443" s="6" t="s">
        <v>545</v>
      </c>
      <c r="C443" s="6" t="s">
        <v>506</v>
      </c>
      <c r="D443" s="6" t="s">
        <v>196</v>
      </c>
      <c r="E443" s="6" t="s">
        <v>28</v>
      </c>
      <c r="F443" s="6" t="s">
        <v>29</v>
      </c>
      <c r="G443" s="7">
        <v>51750</v>
      </c>
      <c r="H443" s="7">
        <v>0</v>
      </c>
      <c r="I443" s="7">
        <v>51750</v>
      </c>
      <c r="J443" s="7">
        <v>1485.23</v>
      </c>
      <c r="K443" s="7">
        <v>2100.9899999999998</v>
      </c>
      <c r="L443" s="7">
        <f t="shared" si="19"/>
        <v>1573.2</v>
      </c>
      <c r="M443" s="7">
        <v>25</v>
      </c>
      <c r="N443" s="7">
        <f t="shared" si="21"/>
        <v>5184.42</v>
      </c>
      <c r="O443" s="7">
        <f t="shared" si="20"/>
        <v>46565.58</v>
      </c>
    </row>
    <row r="444" spans="1:15" ht="24.95" customHeight="1" x14ac:dyDescent="0.25">
      <c r="A444" s="6">
        <v>436</v>
      </c>
      <c r="B444" s="6" t="s">
        <v>546</v>
      </c>
      <c r="C444" s="6" t="s">
        <v>506</v>
      </c>
      <c r="D444" s="6" t="s">
        <v>173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f t="shared" si="19"/>
        <v>456</v>
      </c>
      <c r="M444" s="7">
        <v>25</v>
      </c>
      <c r="N444" s="7">
        <f t="shared" si="21"/>
        <v>911.5</v>
      </c>
      <c r="O444" s="7">
        <f t="shared" si="20"/>
        <v>14088.5</v>
      </c>
    </row>
    <row r="445" spans="1:15" ht="24.95" customHeight="1" x14ac:dyDescent="0.25">
      <c r="A445" s="6">
        <v>437</v>
      </c>
      <c r="B445" s="6" t="s">
        <v>547</v>
      </c>
      <c r="C445" s="6" t="s">
        <v>506</v>
      </c>
      <c r="D445" s="6" t="s">
        <v>100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f t="shared" si="19"/>
        <v>456</v>
      </c>
      <c r="M445" s="7">
        <v>25</v>
      </c>
      <c r="N445" s="7">
        <f t="shared" si="21"/>
        <v>911.5</v>
      </c>
      <c r="O445" s="7">
        <f t="shared" si="20"/>
        <v>14088.5</v>
      </c>
    </row>
    <row r="446" spans="1:15" ht="24.95" customHeight="1" x14ac:dyDescent="0.25">
      <c r="A446" s="6">
        <v>438</v>
      </c>
      <c r="B446" s="6" t="s">
        <v>548</v>
      </c>
      <c r="C446" s="6" t="s">
        <v>506</v>
      </c>
      <c r="D446" s="6" t="s">
        <v>196</v>
      </c>
      <c r="E446" s="6" t="s">
        <v>28</v>
      </c>
      <c r="F446" s="6" t="s">
        <v>29</v>
      </c>
      <c r="G446" s="7">
        <v>57500</v>
      </c>
      <c r="H446" s="7">
        <v>0</v>
      </c>
      <c r="I446" s="7">
        <v>57500</v>
      </c>
      <c r="J446" s="7">
        <v>1650.25</v>
      </c>
      <c r="K446" s="7">
        <v>3016.23</v>
      </c>
      <c r="L446" s="7">
        <f t="shared" si="19"/>
        <v>1748</v>
      </c>
      <c r="M446" s="7">
        <v>25</v>
      </c>
      <c r="N446" s="7">
        <f t="shared" si="21"/>
        <v>6439.48</v>
      </c>
      <c r="O446" s="7">
        <f t="shared" si="20"/>
        <v>51060.520000000004</v>
      </c>
    </row>
    <row r="447" spans="1:15" ht="24.95" customHeight="1" x14ac:dyDescent="0.25">
      <c r="A447" s="6">
        <v>439</v>
      </c>
      <c r="B447" s="6" t="s">
        <v>549</v>
      </c>
      <c r="C447" s="6" t="s">
        <v>506</v>
      </c>
      <c r="D447" s="6" t="s">
        <v>100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19"/>
        <v>456</v>
      </c>
      <c r="M447" s="7">
        <v>25</v>
      </c>
      <c r="N447" s="7">
        <f t="shared" si="21"/>
        <v>911.5</v>
      </c>
      <c r="O447" s="7">
        <f t="shared" si="20"/>
        <v>14088.5</v>
      </c>
    </row>
    <row r="448" spans="1:15" ht="24.95" customHeight="1" x14ac:dyDescent="0.25">
      <c r="A448" s="6">
        <v>440</v>
      </c>
      <c r="B448" s="6" t="s">
        <v>550</v>
      </c>
      <c r="C448" s="6" t="s">
        <v>506</v>
      </c>
      <c r="D448" s="6" t="s">
        <v>46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19"/>
        <v>456</v>
      </c>
      <c r="M448" s="7">
        <v>25</v>
      </c>
      <c r="N448" s="7">
        <f t="shared" si="21"/>
        <v>911.5</v>
      </c>
      <c r="O448" s="7">
        <f t="shared" si="20"/>
        <v>14088.5</v>
      </c>
    </row>
    <row r="449" spans="1:15" ht="24.95" customHeight="1" x14ac:dyDescent="0.25">
      <c r="A449" s="6">
        <v>441</v>
      </c>
      <c r="B449" s="6" t="s">
        <v>551</v>
      </c>
      <c r="C449" s="6" t="s">
        <v>506</v>
      </c>
      <c r="D449" s="6" t="s">
        <v>46</v>
      </c>
      <c r="E449" s="6" t="s">
        <v>36</v>
      </c>
      <c r="F449" s="6" t="s">
        <v>37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19"/>
        <v>456</v>
      </c>
      <c r="M449" s="7">
        <v>25</v>
      </c>
      <c r="N449" s="7">
        <f t="shared" si="21"/>
        <v>911.5</v>
      </c>
      <c r="O449" s="7">
        <f t="shared" si="20"/>
        <v>14088.5</v>
      </c>
    </row>
    <row r="450" spans="1:15" ht="24.95" customHeight="1" x14ac:dyDescent="0.25">
      <c r="A450" s="6">
        <v>442</v>
      </c>
      <c r="B450" s="6" t="s">
        <v>552</v>
      </c>
      <c r="C450" s="6" t="s">
        <v>506</v>
      </c>
      <c r="D450" s="6" t="s">
        <v>46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19"/>
        <v>456</v>
      </c>
      <c r="M450" s="7">
        <v>2025</v>
      </c>
      <c r="N450" s="7">
        <f t="shared" si="21"/>
        <v>2911.5</v>
      </c>
      <c r="O450" s="7">
        <f t="shared" si="20"/>
        <v>12088.5</v>
      </c>
    </row>
    <row r="451" spans="1:15" ht="24.95" customHeight="1" x14ac:dyDescent="0.25">
      <c r="A451" s="6">
        <v>443</v>
      </c>
      <c r="B451" s="6" t="s">
        <v>1476</v>
      </c>
      <c r="C451" s="6" t="s">
        <v>506</v>
      </c>
      <c r="D451" s="6" t="s">
        <v>46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f t="shared" si="19"/>
        <v>456</v>
      </c>
      <c r="M451" s="7">
        <v>25</v>
      </c>
      <c r="N451" s="7">
        <f t="shared" si="21"/>
        <v>911.5</v>
      </c>
      <c r="O451" s="7">
        <f t="shared" si="20"/>
        <v>14088.5</v>
      </c>
    </row>
    <row r="452" spans="1:15" ht="24.95" customHeight="1" x14ac:dyDescent="0.25">
      <c r="A452" s="6">
        <v>444</v>
      </c>
      <c r="B452" s="6" t="s">
        <v>553</v>
      </c>
      <c r="C452" s="6" t="s">
        <v>506</v>
      </c>
      <c r="D452" s="6" t="s">
        <v>196</v>
      </c>
      <c r="E452" s="6" t="s">
        <v>54</v>
      </c>
      <c r="F452" s="6" t="s">
        <v>37</v>
      </c>
      <c r="G452" s="7">
        <v>57500</v>
      </c>
      <c r="H452" s="7">
        <v>0</v>
      </c>
      <c r="I452" s="7">
        <v>57500</v>
      </c>
      <c r="J452" s="7">
        <v>1650.25</v>
      </c>
      <c r="K452" s="7">
        <v>3016.23</v>
      </c>
      <c r="L452" s="7">
        <f t="shared" si="19"/>
        <v>1748</v>
      </c>
      <c r="M452" s="7">
        <v>25664.16</v>
      </c>
      <c r="N452" s="7">
        <f t="shared" si="21"/>
        <v>32078.639999999999</v>
      </c>
      <c r="O452" s="7">
        <f t="shared" si="20"/>
        <v>25421.360000000001</v>
      </c>
    </row>
    <row r="453" spans="1:15" ht="24.95" customHeight="1" x14ac:dyDescent="0.25">
      <c r="A453" s="6">
        <v>445</v>
      </c>
      <c r="B453" s="6" t="s">
        <v>554</v>
      </c>
      <c r="C453" s="6" t="s">
        <v>555</v>
      </c>
      <c r="D453" s="6" t="s">
        <v>297</v>
      </c>
      <c r="E453" s="6" t="s">
        <v>28</v>
      </c>
      <c r="F453" s="6" t="s">
        <v>29</v>
      </c>
      <c r="G453" s="7">
        <v>57500</v>
      </c>
      <c r="H453" s="7">
        <v>0</v>
      </c>
      <c r="I453" s="7">
        <v>57500</v>
      </c>
      <c r="J453" s="7">
        <v>1650.25</v>
      </c>
      <c r="K453" s="7">
        <v>3016.23</v>
      </c>
      <c r="L453" s="7">
        <f t="shared" si="19"/>
        <v>1748</v>
      </c>
      <c r="M453" s="7">
        <v>1757.3</v>
      </c>
      <c r="N453" s="7">
        <f t="shared" si="21"/>
        <v>8171.78</v>
      </c>
      <c r="O453" s="7">
        <f t="shared" si="20"/>
        <v>49328.22</v>
      </c>
    </row>
    <row r="454" spans="1:15" ht="24.95" customHeight="1" x14ac:dyDescent="0.25">
      <c r="A454" s="6">
        <v>446</v>
      </c>
      <c r="B454" s="6" t="s">
        <v>556</v>
      </c>
      <c r="C454" s="6" t="s">
        <v>555</v>
      </c>
      <c r="D454" s="6" t="s">
        <v>196</v>
      </c>
      <c r="E454" s="6" t="s">
        <v>54</v>
      </c>
      <c r="F454" s="6" t="s">
        <v>29</v>
      </c>
      <c r="G454" s="7">
        <v>57500</v>
      </c>
      <c r="H454" s="7">
        <v>0</v>
      </c>
      <c r="I454" s="7">
        <v>57500</v>
      </c>
      <c r="J454" s="7">
        <v>1650.25</v>
      </c>
      <c r="K454" s="7">
        <v>3016.23</v>
      </c>
      <c r="L454" s="7">
        <f t="shared" si="19"/>
        <v>1748</v>
      </c>
      <c r="M454" s="7">
        <v>6974.47</v>
      </c>
      <c r="N454" s="7">
        <f t="shared" si="21"/>
        <v>13388.95</v>
      </c>
      <c r="O454" s="7">
        <f t="shared" si="20"/>
        <v>44111.05</v>
      </c>
    </row>
    <row r="455" spans="1:15" ht="24.95" customHeight="1" x14ac:dyDescent="0.25">
      <c r="A455" s="6">
        <v>447</v>
      </c>
      <c r="B455" s="6" t="s">
        <v>557</v>
      </c>
      <c r="C455" s="6" t="s">
        <v>555</v>
      </c>
      <c r="D455" s="6" t="s">
        <v>182</v>
      </c>
      <c r="E455" s="6" t="s">
        <v>54</v>
      </c>
      <c r="F455" s="6" t="s">
        <v>37</v>
      </c>
      <c r="G455" s="7">
        <v>50000</v>
      </c>
      <c r="H455" s="7">
        <v>0</v>
      </c>
      <c r="I455" s="7">
        <v>50000</v>
      </c>
      <c r="J455" s="7">
        <v>1435</v>
      </c>
      <c r="K455" s="7">
        <v>1596.68</v>
      </c>
      <c r="L455" s="7">
        <f t="shared" si="19"/>
        <v>1520</v>
      </c>
      <c r="M455" s="7">
        <v>2140.46</v>
      </c>
      <c r="N455" s="7">
        <f t="shared" si="21"/>
        <v>6692.14</v>
      </c>
      <c r="O455" s="7">
        <f t="shared" si="20"/>
        <v>43307.86</v>
      </c>
    </row>
    <row r="456" spans="1:15" ht="24.95" customHeight="1" x14ac:dyDescent="0.25">
      <c r="A456" s="6">
        <v>448</v>
      </c>
      <c r="B456" s="6" t="s">
        <v>558</v>
      </c>
      <c r="C456" s="6" t="s">
        <v>555</v>
      </c>
      <c r="D456" s="6" t="s">
        <v>100</v>
      </c>
      <c r="E456" s="6" t="s">
        <v>36</v>
      </c>
      <c r="F456" s="6" t="s">
        <v>29</v>
      </c>
      <c r="G456" s="7">
        <v>11000</v>
      </c>
      <c r="H456" s="7">
        <v>0</v>
      </c>
      <c r="I456" s="7">
        <v>11000</v>
      </c>
      <c r="J456" s="7">
        <v>315.7</v>
      </c>
      <c r="K456" s="7">
        <v>0</v>
      </c>
      <c r="L456" s="7">
        <f t="shared" si="19"/>
        <v>334.4</v>
      </c>
      <c r="M456" s="7">
        <v>25</v>
      </c>
      <c r="N456" s="7">
        <f t="shared" si="21"/>
        <v>675.09999999999991</v>
      </c>
      <c r="O456" s="7">
        <f t="shared" si="20"/>
        <v>10324.9</v>
      </c>
    </row>
    <row r="457" spans="1:15" ht="24.95" customHeight="1" x14ac:dyDescent="0.25">
      <c r="A457" s="6">
        <v>449</v>
      </c>
      <c r="B457" s="6" t="s">
        <v>559</v>
      </c>
      <c r="C457" s="6" t="s">
        <v>555</v>
      </c>
      <c r="D457" s="6" t="s">
        <v>40</v>
      </c>
      <c r="E457" s="6" t="s">
        <v>28</v>
      </c>
      <c r="F457" s="6" t="s">
        <v>29</v>
      </c>
      <c r="G457" s="7">
        <v>30000</v>
      </c>
      <c r="H457" s="7">
        <v>0</v>
      </c>
      <c r="I457" s="7">
        <v>30000</v>
      </c>
      <c r="J457" s="7">
        <v>861</v>
      </c>
      <c r="K457" s="7">
        <v>0</v>
      </c>
      <c r="L457" s="7">
        <f t="shared" si="19"/>
        <v>912</v>
      </c>
      <c r="M457" s="7">
        <v>25</v>
      </c>
      <c r="N457" s="7">
        <f t="shared" si="21"/>
        <v>1798</v>
      </c>
      <c r="O457" s="7">
        <f t="shared" si="20"/>
        <v>28202</v>
      </c>
    </row>
    <row r="458" spans="1:15" ht="24.95" customHeight="1" x14ac:dyDescent="0.25">
      <c r="A458" s="6">
        <v>450</v>
      </c>
      <c r="B458" s="6" t="s">
        <v>560</v>
      </c>
      <c r="C458" s="6" t="s">
        <v>555</v>
      </c>
      <c r="D458" s="6" t="s">
        <v>100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f t="shared" si="19"/>
        <v>456</v>
      </c>
      <c r="M458" s="7">
        <v>25</v>
      </c>
      <c r="N458" s="7">
        <f t="shared" si="21"/>
        <v>911.5</v>
      </c>
      <c r="O458" s="7">
        <f t="shared" si="20"/>
        <v>14088.5</v>
      </c>
    </row>
    <row r="459" spans="1:15" ht="24.95" customHeight="1" x14ac:dyDescent="0.25">
      <c r="A459" s="6">
        <v>451</v>
      </c>
      <c r="B459" s="6" t="s">
        <v>561</v>
      </c>
      <c r="C459" s="6" t="s">
        <v>555</v>
      </c>
      <c r="D459" s="6" t="s">
        <v>196</v>
      </c>
      <c r="E459" s="6" t="s">
        <v>28</v>
      </c>
      <c r="F459" s="6" t="s">
        <v>29</v>
      </c>
      <c r="G459" s="7">
        <v>57500</v>
      </c>
      <c r="H459" s="7">
        <v>0</v>
      </c>
      <c r="I459" s="7">
        <v>57500</v>
      </c>
      <c r="J459" s="7">
        <v>1650.25</v>
      </c>
      <c r="K459" s="7">
        <v>3016.23</v>
      </c>
      <c r="L459" s="7">
        <f t="shared" si="19"/>
        <v>1748</v>
      </c>
      <c r="M459" s="7">
        <v>425</v>
      </c>
      <c r="N459" s="7">
        <f t="shared" si="21"/>
        <v>6839.48</v>
      </c>
      <c r="O459" s="7">
        <f t="shared" si="20"/>
        <v>50660.520000000004</v>
      </c>
    </row>
    <row r="460" spans="1:15" ht="24.95" customHeight="1" x14ac:dyDescent="0.25">
      <c r="A460" s="6">
        <v>452</v>
      </c>
      <c r="B460" s="6" t="s">
        <v>562</v>
      </c>
      <c r="C460" s="6" t="s">
        <v>555</v>
      </c>
      <c r="D460" s="6" t="s">
        <v>173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f t="shared" si="19"/>
        <v>456</v>
      </c>
      <c r="M460" s="7">
        <v>25</v>
      </c>
      <c r="N460" s="7">
        <f t="shared" si="21"/>
        <v>911.5</v>
      </c>
      <c r="O460" s="7">
        <f t="shared" si="20"/>
        <v>14088.5</v>
      </c>
    </row>
    <row r="461" spans="1:15" ht="24.95" customHeight="1" x14ac:dyDescent="0.25">
      <c r="A461" s="6">
        <v>453</v>
      </c>
      <c r="B461" s="6" t="s">
        <v>563</v>
      </c>
      <c r="C461" s="6" t="s">
        <v>555</v>
      </c>
      <c r="D461" s="6" t="s">
        <v>415</v>
      </c>
      <c r="E461" s="6" t="s">
        <v>28</v>
      </c>
      <c r="F461" s="6" t="s">
        <v>37</v>
      </c>
      <c r="G461" s="7">
        <v>31500</v>
      </c>
      <c r="H461" s="7">
        <v>0</v>
      </c>
      <c r="I461" s="7">
        <v>31500</v>
      </c>
      <c r="J461" s="7">
        <v>904.05</v>
      </c>
      <c r="K461" s="7">
        <v>0</v>
      </c>
      <c r="L461" s="7">
        <f t="shared" si="19"/>
        <v>957.6</v>
      </c>
      <c r="M461" s="7">
        <v>25</v>
      </c>
      <c r="N461" s="7">
        <f t="shared" si="21"/>
        <v>1886.65</v>
      </c>
      <c r="O461" s="7">
        <f t="shared" si="20"/>
        <v>29613.35</v>
      </c>
    </row>
    <row r="462" spans="1:15" ht="24.95" customHeight="1" x14ac:dyDescent="0.25">
      <c r="A462" s="6">
        <v>454</v>
      </c>
      <c r="B462" s="6" t="s">
        <v>564</v>
      </c>
      <c r="C462" s="6" t="s">
        <v>555</v>
      </c>
      <c r="D462" s="6" t="s">
        <v>100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19"/>
        <v>456</v>
      </c>
      <c r="M462" s="7">
        <v>4020.24</v>
      </c>
      <c r="N462" s="7">
        <f t="shared" si="21"/>
        <v>4906.74</v>
      </c>
      <c r="O462" s="7">
        <f t="shared" si="20"/>
        <v>10093.26</v>
      </c>
    </row>
    <row r="463" spans="1:15" ht="24.95" customHeight="1" x14ac:dyDescent="0.25">
      <c r="A463" s="6">
        <v>455</v>
      </c>
      <c r="B463" s="6" t="s">
        <v>565</v>
      </c>
      <c r="C463" s="6" t="s">
        <v>555</v>
      </c>
      <c r="D463" s="6" t="s">
        <v>100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f t="shared" si="19"/>
        <v>456</v>
      </c>
      <c r="M463" s="7">
        <v>25</v>
      </c>
      <c r="N463" s="7">
        <f t="shared" si="21"/>
        <v>911.5</v>
      </c>
      <c r="O463" s="7">
        <f t="shared" si="20"/>
        <v>14088.5</v>
      </c>
    </row>
    <row r="464" spans="1:15" ht="24.95" customHeight="1" x14ac:dyDescent="0.25">
      <c r="A464" s="6">
        <v>456</v>
      </c>
      <c r="B464" s="6" t="s">
        <v>566</v>
      </c>
      <c r="C464" s="6" t="s">
        <v>555</v>
      </c>
      <c r="D464" s="6" t="s">
        <v>100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si="19"/>
        <v>334.4</v>
      </c>
      <c r="M464" s="7">
        <v>25</v>
      </c>
      <c r="N464" s="7">
        <f t="shared" si="21"/>
        <v>675.09999999999991</v>
      </c>
      <c r="O464" s="7">
        <f t="shared" si="20"/>
        <v>10324.9</v>
      </c>
    </row>
    <row r="465" spans="1:15" ht="24.95" customHeight="1" x14ac:dyDescent="0.25">
      <c r="A465" s="6">
        <v>457</v>
      </c>
      <c r="B465" s="6" t="s">
        <v>567</v>
      </c>
      <c r="C465" s="6" t="s">
        <v>555</v>
      </c>
      <c r="D465" s="6" t="s">
        <v>100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f t="shared" ref="L465:L528" si="22">+I465*3.04%</f>
        <v>456</v>
      </c>
      <c r="M465" s="7">
        <v>25</v>
      </c>
      <c r="N465" s="7">
        <f t="shared" si="21"/>
        <v>911.5</v>
      </c>
      <c r="O465" s="7">
        <f t="shared" ref="O465:O528" si="23">+G465-N465</f>
        <v>14088.5</v>
      </c>
    </row>
    <row r="466" spans="1:15" ht="24.95" customHeight="1" x14ac:dyDescent="0.25">
      <c r="A466" s="6">
        <v>458</v>
      </c>
      <c r="B466" s="6" t="s">
        <v>568</v>
      </c>
      <c r="C466" s="6" t="s">
        <v>555</v>
      </c>
      <c r="D466" s="6" t="s">
        <v>65</v>
      </c>
      <c r="E466" s="6" t="s">
        <v>54</v>
      </c>
      <c r="F466" s="6" t="s">
        <v>29</v>
      </c>
      <c r="G466" s="7">
        <v>22050</v>
      </c>
      <c r="H466" s="7">
        <v>0</v>
      </c>
      <c r="I466" s="7">
        <v>22050</v>
      </c>
      <c r="J466" s="7">
        <v>632.84</v>
      </c>
      <c r="K466" s="7">
        <v>0</v>
      </c>
      <c r="L466" s="7">
        <f t="shared" si="22"/>
        <v>670.32</v>
      </c>
      <c r="M466" s="7">
        <v>25</v>
      </c>
      <c r="N466" s="7">
        <f t="shared" ref="N466:N529" si="24">+J466+K466+L466+M466</f>
        <v>1328.16</v>
      </c>
      <c r="O466" s="7">
        <f t="shared" si="23"/>
        <v>20721.84</v>
      </c>
    </row>
    <row r="467" spans="1:15" ht="24.95" customHeight="1" x14ac:dyDescent="0.25">
      <c r="A467" s="6">
        <v>459</v>
      </c>
      <c r="B467" s="6" t="s">
        <v>569</v>
      </c>
      <c r="C467" s="6" t="s">
        <v>555</v>
      </c>
      <c r="D467" s="6" t="s">
        <v>100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22"/>
        <v>456</v>
      </c>
      <c r="M467" s="7">
        <v>25</v>
      </c>
      <c r="N467" s="7">
        <f t="shared" si="24"/>
        <v>911.5</v>
      </c>
      <c r="O467" s="7">
        <f t="shared" si="23"/>
        <v>14088.5</v>
      </c>
    </row>
    <row r="468" spans="1:15" ht="24.95" customHeight="1" x14ac:dyDescent="0.25">
      <c r="A468" s="6">
        <v>460</v>
      </c>
      <c r="B468" s="6" t="s">
        <v>570</v>
      </c>
      <c r="C468" s="6" t="s">
        <v>555</v>
      </c>
      <c r="D468" s="6" t="s">
        <v>100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2"/>
        <v>334.4</v>
      </c>
      <c r="M468" s="7">
        <v>25</v>
      </c>
      <c r="N468" s="7">
        <f t="shared" si="24"/>
        <v>675.09999999999991</v>
      </c>
      <c r="O468" s="7">
        <f t="shared" si="23"/>
        <v>10324.9</v>
      </c>
    </row>
    <row r="469" spans="1:15" ht="24.95" customHeight="1" x14ac:dyDescent="0.25">
      <c r="A469" s="6">
        <v>461</v>
      </c>
      <c r="B469" s="6" t="s">
        <v>571</v>
      </c>
      <c r="C469" s="6" t="s">
        <v>555</v>
      </c>
      <c r="D469" s="6" t="s">
        <v>100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2"/>
        <v>334.4</v>
      </c>
      <c r="M469" s="7">
        <v>25</v>
      </c>
      <c r="N469" s="7">
        <f t="shared" si="24"/>
        <v>675.09999999999991</v>
      </c>
      <c r="O469" s="7">
        <f t="shared" si="23"/>
        <v>10324.9</v>
      </c>
    </row>
    <row r="470" spans="1:15" ht="24.95" customHeight="1" x14ac:dyDescent="0.25">
      <c r="A470" s="6">
        <v>462</v>
      </c>
      <c r="B470" s="6" t="s">
        <v>572</v>
      </c>
      <c r="C470" s="6" t="s">
        <v>555</v>
      </c>
      <c r="D470" s="6" t="s">
        <v>100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f t="shared" si="22"/>
        <v>456</v>
      </c>
      <c r="M470" s="7">
        <v>25</v>
      </c>
      <c r="N470" s="7">
        <f t="shared" si="24"/>
        <v>911.5</v>
      </c>
      <c r="O470" s="7">
        <f t="shared" si="23"/>
        <v>14088.5</v>
      </c>
    </row>
    <row r="471" spans="1:15" ht="24.95" customHeight="1" x14ac:dyDescent="0.25">
      <c r="A471" s="6">
        <v>463</v>
      </c>
      <c r="B471" s="6" t="s">
        <v>573</v>
      </c>
      <c r="C471" s="6" t="s">
        <v>555</v>
      </c>
      <c r="D471" s="6" t="s">
        <v>121</v>
      </c>
      <c r="E471" s="6" t="s">
        <v>36</v>
      </c>
      <c r="F471" s="6" t="s">
        <v>37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2"/>
        <v>456</v>
      </c>
      <c r="M471" s="7">
        <v>25</v>
      </c>
      <c r="N471" s="7">
        <f t="shared" si="24"/>
        <v>911.5</v>
      </c>
      <c r="O471" s="7">
        <f t="shared" si="23"/>
        <v>14088.5</v>
      </c>
    </row>
    <row r="472" spans="1:15" ht="24.95" customHeight="1" x14ac:dyDescent="0.25">
      <c r="A472" s="6">
        <v>464</v>
      </c>
      <c r="B472" s="6" t="s">
        <v>574</v>
      </c>
      <c r="C472" s="6" t="s">
        <v>555</v>
      </c>
      <c r="D472" s="6" t="s">
        <v>470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2"/>
        <v>456</v>
      </c>
      <c r="M472" s="7">
        <v>25</v>
      </c>
      <c r="N472" s="7">
        <f t="shared" si="24"/>
        <v>911.5</v>
      </c>
      <c r="O472" s="7">
        <f t="shared" si="23"/>
        <v>14088.5</v>
      </c>
    </row>
    <row r="473" spans="1:15" ht="24.95" customHeight="1" x14ac:dyDescent="0.25">
      <c r="A473" s="6">
        <v>465</v>
      </c>
      <c r="B473" s="6" t="s">
        <v>575</v>
      </c>
      <c r="C473" s="6" t="s">
        <v>555</v>
      </c>
      <c r="D473" s="6" t="s">
        <v>100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2"/>
        <v>334.4</v>
      </c>
      <c r="M473" s="7">
        <v>25</v>
      </c>
      <c r="N473" s="7">
        <f t="shared" si="24"/>
        <v>675.09999999999991</v>
      </c>
      <c r="O473" s="7">
        <f t="shared" si="23"/>
        <v>10324.9</v>
      </c>
    </row>
    <row r="474" spans="1:15" ht="24.95" customHeight="1" x14ac:dyDescent="0.25">
      <c r="A474" s="6">
        <v>466</v>
      </c>
      <c r="B474" s="6" t="s">
        <v>576</v>
      </c>
      <c r="C474" s="6" t="s">
        <v>555</v>
      </c>
      <c r="D474" s="6" t="s">
        <v>100</v>
      </c>
      <c r="E474" s="6" t="s">
        <v>36</v>
      </c>
      <c r="F474" s="6" t="s">
        <v>37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2"/>
        <v>456</v>
      </c>
      <c r="M474" s="7">
        <v>25</v>
      </c>
      <c r="N474" s="7">
        <f t="shared" si="24"/>
        <v>911.5</v>
      </c>
      <c r="O474" s="7">
        <f t="shared" si="23"/>
        <v>14088.5</v>
      </c>
    </row>
    <row r="475" spans="1:15" ht="24.95" customHeight="1" x14ac:dyDescent="0.25">
      <c r="A475" s="6">
        <v>467</v>
      </c>
      <c r="B475" s="6" t="s">
        <v>577</v>
      </c>
      <c r="C475" s="6" t="s">
        <v>555</v>
      </c>
      <c r="D475" s="6" t="s">
        <v>100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2"/>
        <v>456</v>
      </c>
      <c r="M475" s="7">
        <v>3455.92</v>
      </c>
      <c r="N475" s="7">
        <f t="shared" si="24"/>
        <v>4342.42</v>
      </c>
      <c r="O475" s="7">
        <f t="shared" si="23"/>
        <v>10657.58</v>
      </c>
    </row>
    <row r="476" spans="1:15" ht="24.95" customHeight="1" x14ac:dyDescent="0.25">
      <c r="A476" s="6">
        <v>468</v>
      </c>
      <c r="B476" s="6" t="s">
        <v>578</v>
      </c>
      <c r="C476" s="6" t="s">
        <v>555</v>
      </c>
      <c r="D476" s="6" t="s">
        <v>100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2"/>
        <v>456</v>
      </c>
      <c r="M476" s="7">
        <v>25</v>
      </c>
      <c r="N476" s="7">
        <f t="shared" si="24"/>
        <v>911.5</v>
      </c>
      <c r="O476" s="7">
        <f t="shared" si="23"/>
        <v>14088.5</v>
      </c>
    </row>
    <row r="477" spans="1:15" ht="24.95" customHeight="1" x14ac:dyDescent="0.25">
      <c r="A477" s="6">
        <v>469</v>
      </c>
      <c r="B477" s="6" t="s">
        <v>579</v>
      </c>
      <c r="C477" s="6" t="s">
        <v>555</v>
      </c>
      <c r="D477" s="6" t="s">
        <v>100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2"/>
        <v>456</v>
      </c>
      <c r="M477" s="7">
        <v>25</v>
      </c>
      <c r="N477" s="7">
        <f t="shared" si="24"/>
        <v>911.5</v>
      </c>
      <c r="O477" s="7">
        <f t="shared" si="23"/>
        <v>14088.5</v>
      </c>
    </row>
    <row r="478" spans="1:15" ht="24.95" customHeight="1" x14ac:dyDescent="0.25">
      <c r="A478" s="6">
        <v>470</v>
      </c>
      <c r="B478" s="6" t="s">
        <v>580</v>
      </c>
      <c r="C478" s="6" t="s">
        <v>555</v>
      </c>
      <c r="D478" s="6" t="s">
        <v>196</v>
      </c>
      <c r="E478" s="6" t="s">
        <v>28</v>
      </c>
      <c r="F478" s="6" t="s">
        <v>29</v>
      </c>
      <c r="G478" s="7">
        <v>46000</v>
      </c>
      <c r="H478" s="7">
        <v>0</v>
      </c>
      <c r="I478" s="7">
        <v>46000</v>
      </c>
      <c r="J478" s="7">
        <v>1320.2</v>
      </c>
      <c r="K478" s="7">
        <v>1289.46</v>
      </c>
      <c r="L478" s="7">
        <f t="shared" si="22"/>
        <v>1398.4</v>
      </c>
      <c r="M478" s="7">
        <v>7981.57</v>
      </c>
      <c r="N478" s="7">
        <f t="shared" si="24"/>
        <v>11989.63</v>
      </c>
      <c r="O478" s="7">
        <f t="shared" si="23"/>
        <v>34010.370000000003</v>
      </c>
    </row>
    <row r="479" spans="1:15" ht="24.95" customHeight="1" x14ac:dyDescent="0.25">
      <c r="A479" s="6">
        <v>471</v>
      </c>
      <c r="B479" s="1" t="s">
        <v>581</v>
      </c>
      <c r="C479" s="6" t="s">
        <v>555</v>
      </c>
      <c r="D479" s="6" t="s">
        <v>46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f t="shared" si="22"/>
        <v>456</v>
      </c>
      <c r="M479" s="7">
        <v>25</v>
      </c>
      <c r="N479" s="7">
        <f t="shared" si="24"/>
        <v>911.5</v>
      </c>
      <c r="O479" s="7">
        <f t="shared" si="23"/>
        <v>14088.5</v>
      </c>
    </row>
    <row r="480" spans="1:15" ht="24.95" customHeight="1" x14ac:dyDescent="0.25">
      <c r="A480" s="6">
        <v>472</v>
      </c>
      <c r="B480" s="1" t="s">
        <v>582</v>
      </c>
      <c r="C480" s="6" t="s">
        <v>555</v>
      </c>
      <c r="D480" s="6" t="s">
        <v>46</v>
      </c>
      <c r="E480" s="6" t="s">
        <v>36</v>
      </c>
      <c r="F480" s="6" t="s">
        <v>37</v>
      </c>
      <c r="G480" s="7">
        <v>25000</v>
      </c>
      <c r="H480" s="7">
        <v>0</v>
      </c>
      <c r="I480" s="7">
        <v>25000</v>
      </c>
      <c r="J480" s="7">
        <v>717.5</v>
      </c>
      <c r="K480" s="7">
        <v>0</v>
      </c>
      <c r="L480" s="7">
        <f t="shared" si="22"/>
        <v>760</v>
      </c>
      <c r="M480" s="7">
        <v>1740.46</v>
      </c>
      <c r="N480" s="7">
        <f t="shared" si="24"/>
        <v>3217.96</v>
      </c>
      <c r="O480" s="7">
        <f t="shared" si="23"/>
        <v>21782.04</v>
      </c>
    </row>
    <row r="481" spans="1:15" ht="24.95" customHeight="1" x14ac:dyDescent="0.25">
      <c r="A481" s="6">
        <v>473</v>
      </c>
      <c r="B481" t="s">
        <v>583</v>
      </c>
      <c r="C481" s="6" t="s">
        <v>555</v>
      </c>
      <c r="D481" s="6" t="s">
        <v>46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2"/>
        <v>456</v>
      </c>
      <c r="M481" s="7">
        <v>25</v>
      </c>
      <c r="N481" s="7">
        <f t="shared" si="24"/>
        <v>911.5</v>
      </c>
      <c r="O481" s="7">
        <f t="shared" si="23"/>
        <v>14088.5</v>
      </c>
    </row>
    <row r="482" spans="1:15" ht="24.95" customHeight="1" x14ac:dyDescent="0.25">
      <c r="A482" s="6">
        <v>474</v>
      </c>
      <c r="B482" t="s">
        <v>584</v>
      </c>
      <c r="C482" s="6" t="s">
        <v>555</v>
      </c>
      <c r="D482" s="6" t="s">
        <v>46</v>
      </c>
      <c r="E482" s="6" t="s">
        <v>36</v>
      </c>
      <c r="F482" s="6" t="s">
        <v>29</v>
      </c>
      <c r="G482" s="7">
        <v>11000</v>
      </c>
      <c r="H482" s="7">
        <v>0</v>
      </c>
      <c r="I482" s="7">
        <v>11000</v>
      </c>
      <c r="J482" s="7">
        <v>315.7</v>
      </c>
      <c r="K482" s="7">
        <v>0</v>
      </c>
      <c r="L482" s="7">
        <f t="shared" si="22"/>
        <v>334.4</v>
      </c>
      <c r="M482" s="7">
        <v>25</v>
      </c>
      <c r="N482" s="7">
        <f t="shared" si="24"/>
        <v>675.09999999999991</v>
      </c>
      <c r="O482" s="7">
        <f t="shared" si="23"/>
        <v>10324.9</v>
      </c>
    </row>
    <row r="483" spans="1:15" ht="24.95" customHeight="1" x14ac:dyDescent="0.25">
      <c r="A483" s="6">
        <v>475</v>
      </c>
      <c r="B483" s="6" t="s">
        <v>585</v>
      </c>
      <c r="C483" s="6" t="s">
        <v>555</v>
      </c>
      <c r="D483" s="6" t="s">
        <v>46</v>
      </c>
      <c r="E483" s="6" t="s">
        <v>36</v>
      </c>
      <c r="F483" s="6" t="s">
        <v>37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f t="shared" si="22"/>
        <v>456</v>
      </c>
      <c r="M483" s="7">
        <v>1740.46</v>
      </c>
      <c r="N483" s="7">
        <f t="shared" si="24"/>
        <v>2626.96</v>
      </c>
      <c r="O483" s="7">
        <f t="shared" si="23"/>
        <v>12373.04</v>
      </c>
    </row>
    <row r="484" spans="1:15" ht="24.95" customHeight="1" x14ac:dyDescent="0.25">
      <c r="A484" s="6">
        <v>476</v>
      </c>
      <c r="B484" t="s">
        <v>586</v>
      </c>
      <c r="C484" s="6" t="s">
        <v>555</v>
      </c>
      <c r="D484" s="6" t="s">
        <v>46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f t="shared" si="22"/>
        <v>334.4</v>
      </c>
      <c r="M484" s="7">
        <v>25</v>
      </c>
      <c r="N484" s="7">
        <f t="shared" si="24"/>
        <v>675.09999999999991</v>
      </c>
      <c r="O484" s="7">
        <f t="shared" si="23"/>
        <v>10324.9</v>
      </c>
    </row>
    <row r="485" spans="1:15" ht="24.95" customHeight="1" x14ac:dyDescent="0.25">
      <c r="A485" s="6">
        <v>477</v>
      </c>
      <c r="B485" s="6" t="s">
        <v>587</v>
      </c>
      <c r="C485" s="6" t="s">
        <v>555</v>
      </c>
      <c r="D485" s="6" t="s">
        <v>196</v>
      </c>
      <c r="E485" s="6" t="s">
        <v>28</v>
      </c>
      <c r="F485" s="6" t="s">
        <v>37</v>
      </c>
      <c r="G485" s="7">
        <v>46000</v>
      </c>
      <c r="H485" s="7">
        <v>0</v>
      </c>
      <c r="I485" s="7">
        <v>46000</v>
      </c>
      <c r="J485" s="7">
        <v>1320.2</v>
      </c>
      <c r="K485" s="7">
        <v>1289.46</v>
      </c>
      <c r="L485" s="7">
        <f t="shared" si="22"/>
        <v>1398.4</v>
      </c>
      <c r="M485" s="7">
        <v>375</v>
      </c>
      <c r="N485" s="7">
        <f t="shared" si="24"/>
        <v>4383.0599999999995</v>
      </c>
      <c r="O485" s="7">
        <f t="shared" si="23"/>
        <v>41616.94</v>
      </c>
    </row>
    <row r="486" spans="1:15" ht="24.95" customHeight="1" x14ac:dyDescent="0.25">
      <c r="A486" s="6">
        <v>478</v>
      </c>
      <c r="B486" s="6" t="s">
        <v>588</v>
      </c>
      <c r="C486" s="6" t="s">
        <v>555</v>
      </c>
      <c r="D486" s="6" t="s">
        <v>196</v>
      </c>
      <c r="E486" s="6" t="s">
        <v>28</v>
      </c>
      <c r="F486" s="6" t="s">
        <v>29</v>
      </c>
      <c r="G486" s="7">
        <v>57500</v>
      </c>
      <c r="H486" s="7">
        <v>0</v>
      </c>
      <c r="I486" s="7">
        <v>57500</v>
      </c>
      <c r="J486" s="7">
        <v>1650.25</v>
      </c>
      <c r="K486" s="7">
        <v>3016.23</v>
      </c>
      <c r="L486" s="7">
        <f t="shared" si="22"/>
        <v>1748</v>
      </c>
      <c r="M486" s="7">
        <v>22904.62</v>
      </c>
      <c r="N486" s="7">
        <f t="shared" si="24"/>
        <v>29319.1</v>
      </c>
      <c r="O486" s="7">
        <f t="shared" si="23"/>
        <v>28180.9</v>
      </c>
    </row>
    <row r="487" spans="1:15" ht="24.95" customHeight="1" x14ac:dyDescent="0.25">
      <c r="A487" s="6">
        <v>479</v>
      </c>
      <c r="B487" s="6" t="s">
        <v>589</v>
      </c>
      <c r="C487" s="6" t="s">
        <v>555</v>
      </c>
      <c r="D487" s="6" t="s">
        <v>100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f t="shared" si="22"/>
        <v>456</v>
      </c>
      <c r="M487" s="7">
        <v>25</v>
      </c>
      <c r="N487" s="7">
        <f t="shared" si="24"/>
        <v>911.5</v>
      </c>
      <c r="O487" s="7">
        <f t="shared" si="23"/>
        <v>14088.5</v>
      </c>
    </row>
    <row r="488" spans="1:15" ht="24.95" customHeight="1" x14ac:dyDescent="0.25">
      <c r="A488" s="6">
        <v>480</v>
      </c>
      <c r="B488" s="6" t="s">
        <v>590</v>
      </c>
      <c r="C488" s="6" t="s">
        <v>555</v>
      </c>
      <c r="D488" s="6" t="s">
        <v>173</v>
      </c>
      <c r="E488" s="6" t="s">
        <v>36</v>
      </c>
      <c r="F488" s="6" t="s">
        <v>37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f t="shared" si="22"/>
        <v>456</v>
      </c>
      <c r="M488" s="7">
        <v>25</v>
      </c>
      <c r="N488" s="7">
        <f t="shared" si="24"/>
        <v>911.5</v>
      </c>
      <c r="O488" s="7">
        <f t="shared" si="23"/>
        <v>14088.5</v>
      </c>
    </row>
    <row r="489" spans="1:15" ht="24.95" customHeight="1" x14ac:dyDescent="0.25">
      <c r="A489" s="6">
        <v>481</v>
      </c>
      <c r="B489" s="6" t="s">
        <v>591</v>
      </c>
      <c r="C489" s="6" t="s">
        <v>555</v>
      </c>
      <c r="D489" s="6" t="s">
        <v>196</v>
      </c>
      <c r="E489" s="6" t="s">
        <v>54</v>
      </c>
      <c r="F489" s="6" t="s">
        <v>37</v>
      </c>
      <c r="G489" s="7">
        <v>57500</v>
      </c>
      <c r="H489" s="7">
        <v>0</v>
      </c>
      <c r="I489" s="7">
        <v>57500</v>
      </c>
      <c r="J489" s="7">
        <v>1650.25</v>
      </c>
      <c r="K489" s="7">
        <v>2673.13</v>
      </c>
      <c r="L489" s="7">
        <f t="shared" si="22"/>
        <v>1748</v>
      </c>
      <c r="M489" s="7">
        <v>3540.46</v>
      </c>
      <c r="N489" s="7">
        <f t="shared" si="24"/>
        <v>9611.84</v>
      </c>
      <c r="O489" s="7">
        <f t="shared" si="23"/>
        <v>47888.160000000003</v>
      </c>
    </row>
    <row r="490" spans="1:15" ht="24.95" customHeight="1" x14ac:dyDescent="0.25">
      <c r="A490" s="6">
        <v>482</v>
      </c>
      <c r="B490" s="6" t="s">
        <v>592</v>
      </c>
      <c r="C490" s="6" t="s">
        <v>555</v>
      </c>
      <c r="D490" s="6" t="s">
        <v>40</v>
      </c>
      <c r="E490" s="6" t="s">
        <v>28</v>
      </c>
      <c r="F490" s="6" t="s">
        <v>29</v>
      </c>
      <c r="G490" s="7">
        <v>32000</v>
      </c>
      <c r="H490" s="7">
        <v>0</v>
      </c>
      <c r="I490" s="7">
        <v>32000</v>
      </c>
      <c r="J490" s="7">
        <v>918.4</v>
      </c>
      <c r="K490" s="7">
        <v>0</v>
      </c>
      <c r="L490" s="7">
        <f t="shared" si="22"/>
        <v>972.8</v>
      </c>
      <c r="M490" s="7">
        <v>1385</v>
      </c>
      <c r="N490" s="7">
        <f t="shared" si="24"/>
        <v>3276.2</v>
      </c>
      <c r="O490" s="7">
        <f t="shared" si="23"/>
        <v>28723.8</v>
      </c>
    </row>
    <row r="491" spans="1:15" ht="24.95" customHeight="1" x14ac:dyDescent="0.25">
      <c r="A491" s="6">
        <v>483</v>
      </c>
      <c r="B491" s="6" t="s">
        <v>593</v>
      </c>
      <c r="C491" s="6" t="s">
        <v>555</v>
      </c>
      <c r="D491" s="6" t="s">
        <v>196</v>
      </c>
      <c r="E491" s="6" t="s">
        <v>54</v>
      </c>
      <c r="F491" s="6" t="s">
        <v>37</v>
      </c>
      <c r="G491" s="7">
        <v>57500</v>
      </c>
      <c r="H491" s="7">
        <v>0</v>
      </c>
      <c r="I491" s="7">
        <v>57500</v>
      </c>
      <c r="J491" s="7">
        <v>1650.25</v>
      </c>
      <c r="K491" s="7">
        <v>3016.23</v>
      </c>
      <c r="L491" s="7">
        <f t="shared" si="22"/>
        <v>1748</v>
      </c>
      <c r="M491" s="7">
        <v>2425</v>
      </c>
      <c r="N491" s="7">
        <f t="shared" si="24"/>
        <v>8839.48</v>
      </c>
      <c r="O491" s="7">
        <f t="shared" si="23"/>
        <v>48660.520000000004</v>
      </c>
    </row>
    <row r="492" spans="1:15" ht="24.95" customHeight="1" x14ac:dyDescent="0.25">
      <c r="A492" s="6">
        <v>484</v>
      </c>
      <c r="B492" s="6" t="s">
        <v>594</v>
      </c>
      <c r="C492" s="6" t="s">
        <v>555</v>
      </c>
      <c r="D492" s="6" t="s">
        <v>100</v>
      </c>
      <c r="E492" s="6" t="s">
        <v>36</v>
      </c>
      <c r="F492" s="6" t="s">
        <v>29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f t="shared" si="22"/>
        <v>456</v>
      </c>
      <c r="M492" s="7">
        <v>25</v>
      </c>
      <c r="N492" s="7">
        <f t="shared" si="24"/>
        <v>911.5</v>
      </c>
      <c r="O492" s="7">
        <f t="shared" si="23"/>
        <v>14088.5</v>
      </c>
    </row>
    <row r="493" spans="1:15" ht="24.95" customHeight="1" x14ac:dyDescent="0.25">
      <c r="A493" s="6">
        <v>485</v>
      </c>
      <c r="B493" s="6" t="s">
        <v>595</v>
      </c>
      <c r="C493" s="6" t="s">
        <v>555</v>
      </c>
      <c r="D493" s="6" t="s">
        <v>100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2"/>
        <v>456</v>
      </c>
      <c r="M493" s="7">
        <v>25</v>
      </c>
      <c r="N493" s="7">
        <f t="shared" si="24"/>
        <v>911.5</v>
      </c>
      <c r="O493" s="7">
        <f t="shared" si="23"/>
        <v>14088.5</v>
      </c>
    </row>
    <row r="494" spans="1:15" ht="24.95" customHeight="1" x14ac:dyDescent="0.25">
      <c r="A494" s="6">
        <v>486</v>
      </c>
      <c r="B494" s="6" t="s">
        <v>596</v>
      </c>
      <c r="C494" s="6" t="s">
        <v>555</v>
      </c>
      <c r="D494" s="6" t="s">
        <v>196</v>
      </c>
      <c r="E494" s="6" t="s">
        <v>54</v>
      </c>
      <c r="F494" s="6" t="s">
        <v>37</v>
      </c>
      <c r="G494" s="7">
        <v>57500</v>
      </c>
      <c r="H494" s="7">
        <v>0</v>
      </c>
      <c r="I494" s="7">
        <v>57500</v>
      </c>
      <c r="J494" s="7">
        <v>1650.25</v>
      </c>
      <c r="K494" s="7">
        <v>3016.23</v>
      </c>
      <c r="L494" s="7">
        <f t="shared" si="22"/>
        <v>1748</v>
      </c>
      <c r="M494" s="7">
        <v>2405.5100000000002</v>
      </c>
      <c r="N494" s="7">
        <f t="shared" si="24"/>
        <v>8819.99</v>
      </c>
      <c r="O494" s="7">
        <f t="shared" si="23"/>
        <v>48680.01</v>
      </c>
    </row>
    <row r="495" spans="1:15" ht="24.95" customHeight="1" x14ac:dyDescent="0.25">
      <c r="A495" s="6">
        <v>487</v>
      </c>
      <c r="B495" s="6" t="s">
        <v>597</v>
      </c>
      <c r="C495" s="6" t="s">
        <v>555</v>
      </c>
      <c r="D495" s="6" t="s">
        <v>196</v>
      </c>
      <c r="E495" s="6" t="s">
        <v>28</v>
      </c>
      <c r="F495" s="6" t="s">
        <v>29</v>
      </c>
      <c r="G495" s="7">
        <v>57500</v>
      </c>
      <c r="H495" s="7">
        <v>0</v>
      </c>
      <c r="I495" s="7">
        <v>57500</v>
      </c>
      <c r="J495" s="7">
        <v>1650.25</v>
      </c>
      <c r="K495" s="7">
        <v>3016.23</v>
      </c>
      <c r="L495" s="7">
        <f t="shared" si="22"/>
        <v>1748</v>
      </c>
      <c r="M495" s="7">
        <v>1205</v>
      </c>
      <c r="N495" s="7">
        <f t="shared" si="24"/>
        <v>7619.48</v>
      </c>
      <c r="O495" s="7">
        <f t="shared" si="23"/>
        <v>49880.520000000004</v>
      </c>
    </row>
    <row r="496" spans="1:15" ht="24.95" customHeight="1" x14ac:dyDescent="0.25">
      <c r="A496" s="6">
        <v>488</v>
      </c>
      <c r="B496" s="6" t="s">
        <v>598</v>
      </c>
      <c r="C496" s="6" t="s">
        <v>555</v>
      </c>
      <c r="D496" s="6" t="s">
        <v>40</v>
      </c>
      <c r="E496" s="6" t="s">
        <v>36</v>
      </c>
      <c r="F496" s="6" t="s">
        <v>29</v>
      </c>
      <c r="G496" s="7">
        <v>25000</v>
      </c>
      <c r="H496" s="7">
        <v>0</v>
      </c>
      <c r="I496" s="7">
        <v>25000</v>
      </c>
      <c r="J496" s="7">
        <f>+G496*2.87%</f>
        <v>717.5</v>
      </c>
      <c r="K496" s="7">
        <v>0</v>
      </c>
      <c r="L496" s="7">
        <f t="shared" si="22"/>
        <v>760</v>
      </c>
      <c r="M496" s="7">
        <v>25</v>
      </c>
      <c r="N496" s="7">
        <f t="shared" si="24"/>
        <v>1502.5</v>
      </c>
      <c r="O496" s="7">
        <f t="shared" si="23"/>
        <v>23497.5</v>
      </c>
    </row>
    <row r="497" spans="1:15" ht="24.95" customHeight="1" x14ac:dyDescent="0.25">
      <c r="A497" s="6">
        <v>489</v>
      </c>
      <c r="B497" s="6" t="s">
        <v>599</v>
      </c>
      <c r="C497" s="6" t="s">
        <v>555</v>
      </c>
      <c r="D497" s="6" t="s">
        <v>40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2"/>
        <v>760</v>
      </c>
      <c r="M497" s="7">
        <v>25</v>
      </c>
      <c r="N497" s="7">
        <f t="shared" si="24"/>
        <v>1502.5</v>
      </c>
      <c r="O497" s="7">
        <f t="shared" si="23"/>
        <v>23497.5</v>
      </c>
    </row>
    <row r="498" spans="1:15" ht="24.95" customHeight="1" x14ac:dyDescent="0.25">
      <c r="A498" s="6">
        <v>490</v>
      </c>
      <c r="B498" t="s">
        <v>600</v>
      </c>
      <c r="C498" s="6" t="s">
        <v>555</v>
      </c>
      <c r="D498" s="6" t="s">
        <v>40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v>717.5</v>
      </c>
      <c r="K498" s="7">
        <v>0</v>
      </c>
      <c r="L498" s="7">
        <f t="shared" si="22"/>
        <v>760</v>
      </c>
      <c r="M498" s="7">
        <v>25</v>
      </c>
      <c r="N498" s="7">
        <f t="shared" si="24"/>
        <v>1502.5</v>
      </c>
      <c r="O498" s="7">
        <f t="shared" si="23"/>
        <v>23497.5</v>
      </c>
    </row>
    <row r="499" spans="1:15" ht="24.95" customHeight="1" x14ac:dyDescent="0.25">
      <c r="A499" s="6">
        <v>491</v>
      </c>
      <c r="B499" s="6" t="s">
        <v>601</v>
      </c>
      <c r="C499" s="6" t="s">
        <v>555</v>
      </c>
      <c r="D499" t="s">
        <v>46</v>
      </c>
      <c r="E499" s="6" t="s">
        <v>36</v>
      </c>
      <c r="F499" s="6" t="s">
        <v>29</v>
      </c>
      <c r="G499" s="7">
        <v>11000</v>
      </c>
      <c r="H499" s="7">
        <v>0</v>
      </c>
      <c r="I499" s="7">
        <v>11000</v>
      </c>
      <c r="J499" s="7">
        <v>315.7</v>
      </c>
      <c r="K499" s="7">
        <v>0</v>
      </c>
      <c r="L499" s="7">
        <f t="shared" si="22"/>
        <v>334.4</v>
      </c>
      <c r="M499" s="7">
        <v>25</v>
      </c>
      <c r="N499" s="7">
        <f t="shared" si="24"/>
        <v>675.09999999999991</v>
      </c>
      <c r="O499" s="7">
        <f t="shared" si="23"/>
        <v>10324.9</v>
      </c>
    </row>
    <row r="500" spans="1:15" ht="24.95" customHeight="1" x14ac:dyDescent="0.25">
      <c r="A500" s="6">
        <v>492</v>
      </c>
      <c r="B500" s="6" t="s">
        <v>602</v>
      </c>
      <c r="C500" s="6" t="s">
        <v>555</v>
      </c>
      <c r="D500" t="s">
        <v>46</v>
      </c>
      <c r="E500" s="6" t="s">
        <v>36</v>
      </c>
      <c r="F500" s="6" t="s">
        <v>37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2"/>
        <v>334.4</v>
      </c>
      <c r="M500" s="7">
        <v>25</v>
      </c>
      <c r="N500" s="7">
        <f t="shared" si="24"/>
        <v>675.09999999999991</v>
      </c>
      <c r="O500" s="7">
        <f t="shared" si="23"/>
        <v>10324.9</v>
      </c>
    </row>
    <row r="501" spans="1:15" ht="24.95" customHeight="1" x14ac:dyDescent="0.25">
      <c r="A501" s="6">
        <v>493</v>
      </c>
      <c r="B501" t="s">
        <v>603</v>
      </c>
      <c r="C501" t="s">
        <v>555</v>
      </c>
      <c r="D501" t="s">
        <v>46</v>
      </c>
      <c r="E501" s="6" t="s">
        <v>36</v>
      </c>
      <c r="F501" s="6" t="s">
        <v>29</v>
      </c>
      <c r="G501" s="7">
        <v>15000</v>
      </c>
      <c r="H501" s="7">
        <v>0</v>
      </c>
      <c r="I501" s="7">
        <v>15000</v>
      </c>
      <c r="J501" s="7">
        <v>430.5</v>
      </c>
      <c r="K501" s="7">
        <v>0</v>
      </c>
      <c r="L501" s="7">
        <f t="shared" si="22"/>
        <v>456</v>
      </c>
      <c r="M501" s="7">
        <v>25</v>
      </c>
      <c r="N501" s="7">
        <f t="shared" si="24"/>
        <v>911.5</v>
      </c>
      <c r="O501" s="7">
        <f t="shared" si="23"/>
        <v>14088.5</v>
      </c>
    </row>
    <row r="502" spans="1:15" ht="24.95" customHeight="1" x14ac:dyDescent="0.25">
      <c r="A502" s="6">
        <v>494</v>
      </c>
      <c r="B502" t="s">
        <v>604</v>
      </c>
      <c r="C502" t="s">
        <v>555</v>
      </c>
      <c r="D502" t="s">
        <v>46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f t="shared" si="22"/>
        <v>456</v>
      </c>
      <c r="M502" s="7">
        <v>25</v>
      </c>
      <c r="N502" s="7">
        <f t="shared" si="24"/>
        <v>911.5</v>
      </c>
      <c r="O502" s="7">
        <f t="shared" si="23"/>
        <v>14088.5</v>
      </c>
    </row>
    <row r="503" spans="1:15" ht="24.95" customHeight="1" x14ac:dyDescent="0.25">
      <c r="A503" s="6">
        <v>495</v>
      </c>
      <c r="B503" t="s">
        <v>605</v>
      </c>
      <c r="C503" t="s">
        <v>555</v>
      </c>
      <c r="D503" t="s">
        <v>46</v>
      </c>
      <c r="E503" s="6" t="s">
        <v>36</v>
      </c>
      <c r="F503" s="6" t="s">
        <v>37</v>
      </c>
      <c r="G503" s="7">
        <v>11000</v>
      </c>
      <c r="H503" s="7">
        <v>0</v>
      </c>
      <c r="I503" s="7">
        <v>11000</v>
      </c>
      <c r="J503" s="7">
        <v>315.7</v>
      </c>
      <c r="K503" s="7">
        <v>0</v>
      </c>
      <c r="L503" s="7">
        <f t="shared" si="22"/>
        <v>334.4</v>
      </c>
      <c r="M503" s="7">
        <v>25</v>
      </c>
      <c r="N503" s="7">
        <f t="shared" si="24"/>
        <v>675.09999999999991</v>
      </c>
      <c r="O503" s="7">
        <f t="shared" si="23"/>
        <v>10324.9</v>
      </c>
    </row>
    <row r="504" spans="1:15" ht="24.95" customHeight="1" x14ac:dyDescent="0.25">
      <c r="A504" s="6">
        <v>496</v>
      </c>
      <c r="B504" t="s">
        <v>606</v>
      </c>
      <c r="C504" t="s">
        <v>555</v>
      </c>
      <c r="D504" t="s">
        <v>46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f t="shared" si="22"/>
        <v>456</v>
      </c>
      <c r="M504" s="7">
        <v>25</v>
      </c>
      <c r="N504" s="7">
        <f t="shared" si="24"/>
        <v>911.5</v>
      </c>
      <c r="O504" s="7">
        <f t="shared" si="23"/>
        <v>14088.5</v>
      </c>
    </row>
    <row r="505" spans="1:15" ht="24.95" customHeight="1" x14ac:dyDescent="0.25">
      <c r="A505" s="6">
        <v>497</v>
      </c>
      <c r="B505" t="s">
        <v>607</v>
      </c>
      <c r="C505" t="s">
        <v>555</v>
      </c>
      <c r="D505" t="s">
        <v>46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f t="shared" si="22"/>
        <v>456</v>
      </c>
      <c r="M505" s="7">
        <v>25</v>
      </c>
      <c r="N505" s="7">
        <f t="shared" si="24"/>
        <v>911.5</v>
      </c>
      <c r="O505" s="7">
        <f t="shared" si="23"/>
        <v>14088.5</v>
      </c>
    </row>
    <row r="506" spans="1:15" ht="24.95" customHeight="1" x14ac:dyDescent="0.25">
      <c r="A506" s="6">
        <v>498</v>
      </c>
      <c r="B506" t="s">
        <v>608</v>
      </c>
      <c r="C506" t="s">
        <v>555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2"/>
        <v>456</v>
      </c>
      <c r="M506" s="7">
        <v>25</v>
      </c>
      <c r="N506" s="7">
        <f t="shared" si="24"/>
        <v>911.5</v>
      </c>
      <c r="O506" s="7">
        <f t="shared" si="23"/>
        <v>14088.5</v>
      </c>
    </row>
    <row r="507" spans="1:15" ht="24.95" customHeight="1" x14ac:dyDescent="0.25">
      <c r="A507" s="6">
        <v>499</v>
      </c>
      <c r="B507" t="s">
        <v>1371</v>
      </c>
      <c r="C507" t="s">
        <v>555</v>
      </c>
      <c r="D507" t="s">
        <v>1372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2"/>
        <v>456</v>
      </c>
      <c r="M507" s="7">
        <v>25</v>
      </c>
      <c r="N507" s="7">
        <f t="shared" si="24"/>
        <v>911.5</v>
      </c>
      <c r="O507" s="7">
        <f t="shared" si="23"/>
        <v>14088.5</v>
      </c>
    </row>
    <row r="508" spans="1:15" ht="24.95" customHeight="1" x14ac:dyDescent="0.25">
      <c r="A508" s="6">
        <v>500</v>
      </c>
      <c r="B508" t="s">
        <v>1389</v>
      </c>
      <c r="C508" t="s">
        <v>555</v>
      </c>
      <c r="D508" t="s">
        <v>993</v>
      </c>
      <c r="E508" s="6" t="s">
        <v>28</v>
      </c>
      <c r="F508" s="6" t="s">
        <v>37</v>
      </c>
      <c r="G508" s="7">
        <v>35000</v>
      </c>
      <c r="H508" s="7">
        <v>0</v>
      </c>
      <c r="I508" s="7">
        <v>35000</v>
      </c>
      <c r="J508" s="7">
        <v>1004.5</v>
      </c>
      <c r="K508" s="7">
        <v>0</v>
      </c>
      <c r="L508" s="7">
        <f t="shared" si="22"/>
        <v>1064</v>
      </c>
      <c r="M508" s="7">
        <v>1740.46</v>
      </c>
      <c r="N508" s="7">
        <f t="shared" si="24"/>
        <v>3808.96</v>
      </c>
      <c r="O508" s="7">
        <f t="shared" si="23"/>
        <v>31191.040000000001</v>
      </c>
    </row>
    <row r="509" spans="1:15" ht="24.95" customHeight="1" x14ac:dyDescent="0.25">
      <c r="A509" s="6">
        <v>501</v>
      </c>
      <c r="B509" s="6" t="s">
        <v>609</v>
      </c>
      <c r="C509" s="6" t="s">
        <v>610</v>
      </c>
      <c r="D509" s="6" t="s">
        <v>46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f t="shared" si="22"/>
        <v>456</v>
      </c>
      <c r="M509" s="7">
        <v>25</v>
      </c>
      <c r="N509" s="7">
        <f t="shared" si="24"/>
        <v>911.5</v>
      </c>
      <c r="O509" s="7">
        <f t="shared" si="23"/>
        <v>14088.5</v>
      </c>
    </row>
    <row r="510" spans="1:15" ht="24.95" customHeight="1" x14ac:dyDescent="0.25">
      <c r="A510" s="6">
        <v>502</v>
      </c>
      <c r="B510" t="s">
        <v>1291</v>
      </c>
      <c r="C510" s="6" t="s">
        <v>610</v>
      </c>
      <c r="D510" s="6" t="s">
        <v>46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2"/>
        <v>456</v>
      </c>
      <c r="M510" s="7">
        <v>25</v>
      </c>
      <c r="N510" s="7">
        <f t="shared" si="24"/>
        <v>911.5</v>
      </c>
      <c r="O510" s="7">
        <f t="shared" si="23"/>
        <v>14088.5</v>
      </c>
    </row>
    <row r="511" spans="1:15" ht="24.95" customHeight="1" x14ac:dyDescent="0.25">
      <c r="A511" s="6">
        <v>503</v>
      </c>
      <c r="B511" t="s">
        <v>611</v>
      </c>
      <c r="C511" s="6" t="s">
        <v>610</v>
      </c>
      <c r="D511" s="6" t="s">
        <v>196</v>
      </c>
      <c r="E511" s="6" t="s">
        <v>54</v>
      </c>
      <c r="F511" s="6" t="s">
        <v>29</v>
      </c>
      <c r="G511" s="7">
        <v>57500</v>
      </c>
      <c r="H511" s="7">
        <v>0</v>
      </c>
      <c r="I511" s="7">
        <v>57500</v>
      </c>
      <c r="J511" s="7">
        <v>1650.25</v>
      </c>
      <c r="K511" s="7">
        <v>3016.23</v>
      </c>
      <c r="L511" s="7">
        <f t="shared" si="22"/>
        <v>1748</v>
      </c>
      <c r="M511" s="7">
        <v>425</v>
      </c>
      <c r="N511" s="7">
        <f t="shared" si="24"/>
        <v>6839.48</v>
      </c>
      <c r="O511" s="7">
        <f t="shared" si="23"/>
        <v>50660.520000000004</v>
      </c>
    </row>
    <row r="512" spans="1:15" ht="24.95" customHeight="1" x14ac:dyDescent="0.25">
      <c r="A512" s="6">
        <v>504</v>
      </c>
      <c r="B512" t="s">
        <v>612</v>
      </c>
      <c r="C512" s="6" t="s">
        <v>610</v>
      </c>
      <c r="D512" s="6" t="s">
        <v>75</v>
      </c>
      <c r="E512" s="6" t="s">
        <v>28</v>
      </c>
      <c r="F512" s="6" t="s">
        <v>29</v>
      </c>
      <c r="G512" s="7">
        <v>57500</v>
      </c>
      <c r="H512" s="7">
        <v>0</v>
      </c>
      <c r="I512" s="7">
        <v>57500</v>
      </c>
      <c r="J512" s="7">
        <v>1650.25</v>
      </c>
      <c r="K512" s="7">
        <v>3016.23</v>
      </c>
      <c r="L512" s="7">
        <f t="shared" si="22"/>
        <v>1748</v>
      </c>
      <c r="M512" s="7">
        <v>425</v>
      </c>
      <c r="N512" s="7">
        <f t="shared" si="24"/>
        <v>6839.48</v>
      </c>
      <c r="O512" s="7">
        <f t="shared" si="23"/>
        <v>50660.520000000004</v>
      </c>
    </row>
    <row r="513" spans="1:15" ht="24.95" customHeight="1" x14ac:dyDescent="0.25">
      <c r="A513" s="6">
        <v>505</v>
      </c>
      <c r="B513" t="s">
        <v>613</v>
      </c>
      <c r="C513" s="6" t="s">
        <v>610</v>
      </c>
      <c r="D513" s="6" t="s">
        <v>196</v>
      </c>
      <c r="E513" s="6" t="s">
        <v>28</v>
      </c>
      <c r="F513" s="6" t="s">
        <v>29</v>
      </c>
      <c r="G513" s="7">
        <v>57500</v>
      </c>
      <c r="H513" s="7">
        <v>0</v>
      </c>
      <c r="I513" s="7">
        <v>57500</v>
      </c>
      <c r="J513" s="7">
        <v>1650.25</v>
      </c>
      <c r="K513" s="7">
        <v>3016.23</v>
      </c>
      <c r="L513" s="7">
        <f t="shared" si="22"/>
        <v>1748</v>
      </c>
      <c r="M513" s="7">
        <v>2475</v>
      </c>
      <c r="N513" s="7">
        <f t="shared" si="24"/>
        <v>8889.48</v>
      </c>
      <c r="O513" s="7">
        <f t="shared" si="23"/>
        <v>48610.520000000004</v>
      </c>
    </row>
    <row r="514" spans="1:15" ht="24.95" customHeight="1" x14ac:dyDescent="0.25">
      <c r="A514" s="6">
        <v>506</v>
      </c>
      <c r="B514" t="s">
        <v>614</v>
      </c>
      <c r="C514" s="6" t="s">
        <v>610</v>
      </c>
      <c r="D514" s="6" t="s">
        <v>196</v>
      </c>
      <c r="E514" s="6" t="s">
        <v>54</v>
      </c>
      <c r="F514" s="6" t="s">
        <v>29</v>
      </c>
      <c r="G514" s="7">
        <v>57500</v>
      </c>
      <c r="H514" s="7">
        <v>0</v>
      </c>
      <c r="I514" s="7">
        <v>57500</v>
      </c>
      <c r="J514" s="7">
        <v>1650.25</v>
      </c>
      <c r="K514" s="7">
        <v>2673.13</v>
      </c>
      <c r="L514" s="7">
        <f t="shared" si="22"/>
        <v>1748</v>
      </c>
      <c r="M514" s="7">
        <v>2140.46</v>
      </c>
      <c r="N514" s="7">
        <f t="shared" si="24"/>
        <v>8211.84</v>
      </c>
      <c r="O514" s="7">
        <f t="shared" si="23"/>
        <v>49288.160000000003</v>
      </c>
    </row>
    <row r="515" spans="1:15" ht="24.95" customHeight="1" x14ac:dyDescent="0.25">
      <c r="A515" s="6">
        <v>507</v>
      </c>
      <c r="B515" t="s">
        <v>615</v>
      </c>
      <c r="C515" s="6" t="s">
        <v>610</v>
      </c>
      <c r="D515" s="6" t="s">
        <v>196</v>
      </c>
      <c r="E515" s="6" t="s">
        <v>54</v>
      </c>
      <c r="F515" s="6" t="s">
        <v>29</v>
      </c>
      <c r="G515" s="7">
        <v>57500</v>
      </c>
      <c r="H515" s="7">
        <v>0</v>
      </c>
      <c r="I515" s="7">
        <v>57500</v>
      </c>
      <c r="J515" s="7">
        <v>1650.25</v>
      </c>
      <c r="K515" s="7">
        <v>3016.23</v>
      </c>
      <c r="L515" s="7">
        <f t="shared" si="22"/>
        <v>1748</v>
      </c>
      <c r="M515" s="7">
        <v>425</v>
      </c>
      <c r="N515" s="7">
        <f t="shared" si="24"/>
        <v>6839.48</v>
      </c>
      <c r="O515" s="7">
        <f t="shared" si="23"/>
        <v>50660.520000000004</v>
      </c>
    </row>
    <row r="516" spans="1:15" ht="24.95" customHeight="1" x14ac:dyDescent="0.25">
      <c r="A516" s="6">
        <v>508</v>
      </c>
      <c r="B516" t="s">
        <v>616</v>
      </c>
      <c r="C516" s="6" t="s">
        <v>610</v>
      </c>
      <c r="D516" s="6" t="s">
        <v>100</v>
      </c>
      <c r="E516" s="6" t="s">
        <v>36</v>
      </c>
      <c r="F516" s="6" t="s">
        <v>29</v>
      </c>
      <c r="G516" s="7">
        <v>15000</v>
      </c>
      <c r="H516" s="7">
        <v>0</v>
      </c>
      <c r="I516" s="7">
        <v>15000</v>
      </c>
      <c r="J516" s="7">
        <v>430.5</v>
      </c>
      <c r="K516" s="7">
        <v>0</v>
      </c>
      <c r="L516" s="7">
        <f t="shared" si="22"/>
        <v>456</v>
      </c>
      <c r="M516" s="7">
        <v>25</v>
      </c>
      <c r="N516" s="7">
        <f t="shared" si="24"/>
        <v>911.5</v>
      </c>
      <c r="O516" s="7">
        <f t="shared" si="23"/>
        <v>14088.5</v>
      </c>
    </row>
    <row r="517" spans="1:15" ht="24.95" customHeight="1" x14ac:dyDescent="0.25">
      <c r="A517" s="6">
        <v>509</v>
      </c>
      <c r="B517" t="s">
        <v>617</v>
      </c>
      <c r="C517" s="6" t="s">
        <v>610</v>
      </c>
      <c r="D517" s="6" t="s">
        <v>196</v>
      </c>
      <c r="E517" s="6" t="s">
        <v>28</v>
      </c>
      <c r="F517" s="6" t="s">
        <v>37</v>
      </c>
      <c r="G517" s="7">
        <v>57500</v>
      </c>
      <c r="H517" s="7">
        <v>0</v>
      </c>
      <c r="I517" s="7">
        <v>57500</v>
      </c>
      <c r="J517" s="7">
        <v>1650.25</v>
      </c>
      <c r="K517" s="7">
        <v>3016.23</v>
      </c>
      <c r="L517" s="7">
        <f t="shared" si="22"/>
        <v>1748</v>
      </c>
      <c r="M517" s="7">
        <v>2435.8000000000002</v>
      </c>
      <c r="N517" s="7">
        <f t="shared" si="24"/>
        <v>8850.2799999999988</v>
      </c>
      <c r="O517" s="7">
        <f t="shared" si="23"/>
        <v>48649.72</v>
      </c>
    </row>
    <row r="518" spans="1:15" ht="24.95" customHeight="1" x14ac:dyDescent="0.25">
      <c r="A518" s="6">
        <v>510</v>
      </c>
      <c r="B518" t="s">
        <v>618</v>
      </c>
      <c r="C518" s="6" t="s">
        <v>610</v>
      </c>
      <c r="D518" s="6" t="s">
        <v>173</v>
      </c>
      <c r="E518" s="6" t="s">
        <v>36</v>
      </c>
      <c r="F518" s="6" t="s">
        <v>29</v>
      </c>
      <c r="G518" s="7">
        <v>15000</v>
      </c>
      <c r="H518" s="7">
        <v>0</v>
      </c>
      <c r="I518" s="7">
        <v>15000</v>
      </c>
      <c r="J518" s="7">
        <v>430.5</v>
      </c>
      <c r="K518" s="7">
        <v>0</v>
      </c>
      <c r="L518" s="7">
        <f t="shared" si="22"/>
        <v>456</v>
      </c>
      <c r="M518" s="7">
        <v>25</v>
      </c>
      <c r="N518" s="7">
        <f t="shared" si="24"/>
        <v>911.5</v>
      </c>
      <c r="O518" s="7">
        <f t="shared" si="23"/>
        <v>14088.5</v>
      </c>
    </row>
    <row r="519" spans="1:15" ht="24.95" customHeight="1" x14ac:dyDescent="0.25">
      <c r="A519" s="6">
        <v>511</v>
      </c>
      <c r="B519" t="s">
        <v>619</v>
      </c>
      <c r="C519" s="6" t="s">
        <v>610</v>
      </c>
      <c r="D519" s="6" t="s">
        <v>182</v>
      </c>
      <c r="E519" s="6" t="s">
        <v>28</v>
      </c>
      <c r="F519" s="6" t="s">
        <v>29</v>
      </c>
      <c r="G519" s="7">
        <v>57500</v>
      </c>
      <c r="H519" s="7">
        <v>0</v>
      </c>
      <c r="I519" s="7">
        <v>57500</v>
      </c>
      <c r="J519" s="7">
        <v>1650.25</v>
      </c>
      <c r="K519" s="7">
        <v>3016.23</v>
      </c>
      <c r="L519" s="7">
        <f t="shared" si="22"/>
        <v>1748</v>
      </c>
      <c r="M519" s="7">
        <v>425</v>
      </c>
      <c r="N519" s="7">
        <f t="shared" si="24"/>
        <v>6839.48</v>
      </c>
      <c r="O519" s="7">
        <f t="shared" si="23"/>
        <v>50660.520000000004</v>
      </c>
    </row>
    <row r="520" spans="1:15" ht="24.95" customHeight="1" x14ac:dyDescent="0.25">
      <c r="A520" s="6">
        <v>512</v>
      </c>
      <c r="B520" t="s">
        <v>1443</v>
      </c>
      <c r="C520" s="6" t="s">
        <v>610</v>
      </c>
      <c r="D520" s="6" t="s">
        <v>196</v>
      </c>
      <c r="E520" s="6" t="s">
        <v>54</v>
      </c>
      <c r="F520" s="6" t="s">
        <v>29</v>
      </c>
      <c r="G520" s="7">
        <v>57500</v>
      </c>
      <c r="H520" s="7">
        <v>0</v>
      </c>
      <c r="I520" s="7">
        <v>57500</v>
      </c>
      <c r="J520" s="7">
        <v>1650.25</v>
      </c>
      <c r="K520" s="7">
        <v>3016.23</v>
      </c>
      <c r="L520" s="7">
        <f t="shared" si="22"/>
        <v>1748</v>
      </c>
      <c r="M520" s="7">
        <v>1225</v>
      </c>
      <c r="N520" s="7">
        <f t="shared" si="24"/>
        <v>7639.48</v>
      </c>
      <c r="O520" s="7">
        <f t="shared" si="23"/>
        <v>49860.520000000004</v>
      </c>
    </row>
    <row r="521" spans="1:15" ht="24.95" customHeight="1" x14ac:dyDescent="0.25">
      <c r="A521" s="6">
        <v>513</v>
      </c>
      <c r="B521" t="s">
        <v>1310</v>
      </c>
      <c r="C521" s="6" t="s">
        <v>610</v>
      </c>
      <c r="D521" s="6" t="s">
        <v>196</v>
      </c>
      <c r="E521" s="6" t="s">
        <v>54</v>
      </c>
      <c r="F521" s="6" t="s">
        <v>29</v>
      </c>
      <c r="G521" s="7">
        <v>40250</v>
      </c>
      <c r="H521" s="7">
        <v>0</v>
      </c>
      <c r="I521" s="7">
        <v>40250</v>
      </c>
      <c r="J521" s="7">
        <v>1155.18</v>
      </c>
      <c r="K521" s="7">
        <v>477.93</v>
      </c>
      <c r="L521" s="7">
        <f t="shared" si="22"/>
        <v>1223.5999999999999</v>
      </c>
      <c r="M521" s="7">
        <v>5933.63</v>
      </c>
      <c r="N521" s="7">
        <f t="shared" si="24"/>
        <v>8790.34</v>
      </c>
      <c r="O521" s="7">
        <f t="shared" si="23"/>
        <v>31459.66</v>
      </c>
    </row>
    <row r="522" spans="1:15" ht="24.95" customHeight="1" x14ac:dyDescent="0.25">
      <c r="A522" s="6">
        <v>514</v>
      </c>
      <c r="B522" t="s">
        <v>620</v>
      </c>
      <c r="C522" s="6" t="s">
        <v>610</v>
      </c>
      <c r="D522" s="6" t="s">
        <v>415</v>
      </c>
      <c r="E522" s="6" t="s">
        <v>28</v>
      </c>
      <c r="F522" s="6" t="s">
        <v>29</v>
      </c>
      <c r="G522" s="7">
        <v>31500</v>
      </c>
      <c r="H522" s="7">
        <v>0</v>
      </c>
      <c r="I522" s="7">
        <v>31500</v>
      </c>
      <c r="J522" s="7">
        <v>904.05</v>
      </c>
      <c r="K522" s="7">
        <v>0</v>
      </c>
      <c r="L522" s="7">
        <f t="shared" si="22"/>
        <v>957.6</v>
      </c>
      <c r="M522" s="7">
        <v>25</v>
      </c>
      <c r="N522" s="7">
        <f t="shared" si="24"/>
        <v>1886.65</v>
      </c>
      <c r="O522" s="7">
        <f t="shared" si="23"/>
        <v>29613.35</v>
      </c>
    </row>
    <row r="523" spans="1:15" ht="24.95" customHeight="1" x14ac:dyDescent="0.25">
      <c r="A523" s="6">
        <v>515</v>
      </c>
      <c r="B523" t="s">
        <v>621</v>
      </c>
      <c r="C523" s="6" t="s">
        <v>610</v>
      </c>
      <c r="D523" s="6" t="s">
        <v>182</v>
      </c>
      <c r="E523" s="6" t="s">
        <v>28</v>
      </c>
      <c r="F523" s="6" t="s">
        <v>29</v>
      </c>
      <c r="G523" s="7">
        <v>51750</v>
      </c>
      <c r="H523" s="7">
        <v>0</v>
      </c>
      <c r="I523" s="7">
        <v>51750</v>
      </c>
      <c r="J523" s="7">
        <v>1485.23</v>
      </c>
      <c r="K523" s="7">
        <v>2100.9899999999998</v>
      </c>
      <c r="L523" s="7">
        <f t="shared" si="22"/>
        <v>1573.2</v>
      </c>
      <c r="M523" s="7">
        <v>425</v>
      </c>
      <c r="N523" s="7">
        <f t="shared" si="24"/>
        <v>5584.42</v>
      </c>
      <c r="O523" s="7">
        <f t="shared" si="23"/>
        <v>46165.58</v>
      </c>
    </row>
    <row r="524" spans="1:15" ht="24.95" customHeight="1" x14ac:dyDescent="0.25">
      <c r="A524" s="6">
        <v>516</v>
      </c>
      <c r="B524" t="s">
        <v>622</v>
      </c>
      <c r="C524" s="6" t="s">
        <v>610</v>
      </c>
      <c r="D524" s="6" t="s">
        <v>182</v>
      </c>
      <c r="E524" s="6" t="s">
        <v>28</v>
      </c>
      <c r="F524" s="6" t="s">
        <v>29</v>
      </c>
      <c r="G524" s="7">
        <v>46000</v>
      </c>
      <c r="H524" s="7">
        <v>0</v>
      </c>
      <c r="I524" s="7">
        <v>46000</v>
      </c>
      <c r="J524" s="7">
        <v>1320.2</v>
      </c>
      <c r="K524" s="7">
        <v>1289.46</v>
      </c>
      <c r="L524" s="7">
        <f t="shared" si="22"/>
        <v>1398.4</v>
      </c>
      <c r="M524" s="7">
        <v>425</v>
      </c>
      <c r="N524" s="7">
        <f t="shared" si="24"/>
        <v>4433.0599999999995</v>
      </c>
      <c r="O524" s="7">
        <f t="shared" si="23"/>
        <v>41566.94</v>
      </c>
    </row>
    <row r="525" spans="1:15" ht="24.95" customHeight="1" x14ac:dyDescent="0.25">
      <c r="A525" s="6">
        <v>517</v>
      </c>
      <c r="B525" t="s">
        <v>623</v>
      </c>
      <c r="C525" s="6" t="s">
        <v>610</v>
      </c>
      <c r="D525" s="6" t="s">
        <v>100</v>
      </c>
      <c r="E525" s="6" t="s">
        <v>36</v>
      </c>
      <c r="F525" s="6" t="s">
        <v>29</v>
      </c>
      <c r="G525" s="7">
        <v>11000</v>
      </c>
      <c r="H525" s="7">
        <v>0</v>
      </c>
      <c r="I525" s="7">
        <v>11000</v>
      </c>
      <c r="J525" s="7">
        <v>315.7</v>
      </c>
      <c r="K525" s="7">
        <v>0</v>
      </c>
      <c r="L525" s="7">
        <f t="shared" si="22"/>
        <v>334.4</v>
      </c>
      <c r="M525" s="7">
        <v>5140.08</v>
      </c>
      <c r="N525" s="7">
        <f t="shared" si="24"/>
        <v>5790.18</v>
      </c>
      <c r="O525" s="7">
        <f t="shared" si="23"/>
        <v>5209.82</v>
      </c>
    </row>
    <row r="526" spans="1:15" ht="24.95" customHeight="1" x14ac:dyDescent="0.25">
      <c r="A526" s="6">
        <v>518</v>
      </c>
      <c r="B526" t="s">
        <v>624</v>
      </c>
      <c r="C526" s="6" t="s">
        <v>610</v>
      </c>
      <c r="D526" s="6" t="s">
        <v>625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si="22"/>
        <v>334.4</v>
      </c>
      <c r="M526" s="7">
        <v>25</v>
      </c>
      <c r="N526" s="7">
        <f t="shared" si="24"/>
        <v>675.09999999999991</v>
      </c>
      <c r="O526" s="7">
        <f t="shared" si="23"/>
        <v>10324.9</v>
      </c>
    </row>
    <row r="527" spans="1:15" ht="24.95" customHeight="1" x14ac:dyDescent="0.25">
      <c r="A527" s="6">
        <v>519</v>
      </c>
      <c r="B527" t="s">
        <v>626</v>
      </c>
      <c r="C527" s="6" t="s">
        <v>610</v>
      </c>
      <c r="D527" s="6" t="s">
        <v>182</v>
      </c>
      <c r="E527" s="6" t="s">
        <v>196</v>
      </c>
      <c r="F527" s="6" t="s">
        <v>29</v>
      </c>
      <c r="G527" s="7">
        <v>57500</v>
      </c>
      <c r="H527" s="7">
        <v>0</v>
      </c>
      <c r="I527" s="7">
        <v>57500</v>
      </c>
      <c r="J527" s="7">
        <v>1650.25</v>
      </c>
      <c r="K527" s="7">
        <v>2673.13</v>
      </c>
      <c r="L527" s="7">
        <f t="shared" si="22"/>
        <v>1748</v>
      </c>
      <c r="M527" s="7">
        <v>10788.99</v>
      </c>
      <c r="N527" s="7">
        <f t="shared" si="24"/>
        <v>16860.37</v>
      </c>
      <c r="O527" s="7">
        <f t="shared" si="23"/>
        <v>40639.630000000005</v>
      </c>
    </row>
    <row r="528" spans="1:15" ht="24.95" customHeight="1" x14ac:dyDescent="0.25">
      <c r="A528" s="6">
        <v>520</v>
      </c>
      <c r="B528" s="6" t="s">
        <v>627</v>
      </c>
      <c r="C528" s="6" t="s">
        <v>610</v>
      </c>
      <c r="D528" s="6" t="s">
        <v>173</v>
      </c>
      <c r="E528" s="6" t="s">
        <v>36</v>
      </c>
      <c r="F528" s="6" t="s">
        <v>29</v>
      </c>
      <c r="G528" s="7">
        <v>15000</v>
      </c>
      <c r="H528" s="7">
        <v>0</v>
      </c>
      <c r="I528" s="7">
        <v>15000</v>
      </c>
      <c r="J528" s="7">
        <v>430.5</v>
      </c>
      <c r="K528" s="7">
        <v>0</v>
      </c>
      <c r="L528" s="7">
        <f t="shared" si="22"/>
        <v>456</v>
      </c>
      <c r="M528" s="7">
        <v>3455.92</v>
      </c>
      <c r="N528" s="7">
        <f t="shared" si="24"/>
        <v>4342.42</v>
      </c>
      <c r="O528" s="7">
        <f t="shared" si="23"/>
        <v>10657.58</v>
      </c>
    </row>
    <row r="529" spans="1:15" ht="24.95" customHeight="1" x14ac:dyDescent="0.25">
      <c r="A529" s="6">
        <v>521</v>
      </c>
      <c r="B529" s="6" t="s">
        <v>628</v>
      </c>
      <c r="C529" s="6" t="s">
        <v>610</v>
      </c>
      <c r="D529" s="6" t="s">
        <v>182</v>
      </c>
      <c r="E529" s="6" t="s">
        <v>196</v>
      </c>
      <c r="F529" s="6" t="s">
        <v>29</v>
      </c>
      <c r="G529" s="7">
        <v>51750</v>
      </c>
      <c r="H529" s="7">
        <v>0</v>
      </c>
      <c r="I529" s="7">
        <v>51750</v>
      </c>
      <c r="J529" s="7">
        <v>1485.23</v>
      </c>
      <c r="K529" s="7">
        <v>2100.9899999999998</v>
      </c>
      <c r="L529" s="7">
        <f t="shared" ref="L529:L592" si="25">+I529*3.04%</f>
        <v>1573.2</v>
      </c>
      <c r="M529" s="7">
        <v>425</v>
      </c>
      <c r="N529" s="7">
        <f t="shared" si="24"/>
        <v>5584.42</v>
      </c>
      <c r="O529" s="7">
        <f t="shared" ref="O529:O592" si="26">+G529-N529</f>
        <v>46165.58</v>
      </c>
    </row>
    <row r="530" spans="1:15" ht="24.95" customHeight="1" x14ac:dyDescent="0.25">
      <c r="A530" s="6">
        <v>522</v>
      </c>
      <c r="B530" s="6" t="s">
        <v>629</v>
      </c>
      <c r="C530" s="6" t="s">
        <v>610</v>
      </c>
      <c r="D530" s="6" t="s">
        <v>182</v>
      </c>
      <c r="E530" s="6" t="s">
        <v>196</v>
      </c>
      <c r="F530" s="6" t="s">
        <v>29</v>
      </c>
      <c r="G530" s="7">
        <v>57500</v>
      </c>
      <c r="H530" s="7">
        <v>0</v>
      </c>
      <c r="I530" s="7">
        <v>57500</v>
      </c>
      <c r="J530" s="7">
        <v>1650.25</v>
      </c>
      <c r="K530" s="7">
        <v>3016.23</v>
      </c>
      <c r="L530" s="7">
        <f t="shared" si="25"/>
        <v>1748</v>
      </c>
      <c r="M530" s="7">
        <v>425</v>
      </c>
      <c r="N530" s="7">
        <f t="shared" ref="N530:N593" si="27">+J530+K530+L530+M530</f>
        <v>6839.48</v>
      </c>
      <c r="O530" s="7">
        <f t="shared" si="26"/>
        <v>50660.520000000004</v>
      </c>
    </row>
    <row r="531" spans="1:15" ht="24.95" customHeight="1" x14ac:dyDescent="0.25">
      <c r="A531" s="6">
        <v>523</v>
      </c>
      <c r="B531" s="6" t="s">
        <v>630</v>
      </c>
      <c r="C531" s="6" t="s">
        <v>610</v>
      </c>
      <c r="D531" s="6" t="s">
        <v>65</v>
      </c>
      <c r="E531" s="6" t="s">
        <v>28</v>
      </c>
      <c r="F531" s="6" t="s">
        <v>37</v>
      </c>
      <c r="G531" s="7">
        <v>22050</v>
      </c>
      <c r="H531" s="7">
        <v>0</v>
      </c>
      <c r="I531" s="7">
        <v>22050</v>
      </c>
      <c r="J531" s="7">
        <v>632.84</v>
      </c>
      <c r="K531" s="7">
        <v>0</v>
      </c>
      <c r="L531" s="7">
        <f t="shared" si="25"/>
        <v>670.32</v>
      </c>
      <c r="M531" s="7">
        <v>673.5</v>
      </c>
      <c r="N531" s="7">
        <f t="shared" si="27"/>
        <v>1976.66</v>
      </c>
      <c r="O531" s="7">
        <f t="shared" si="26"/>
        <v>20073.34</v>
      </c>
    </row>
    <row r="532" spans="1:15" ht="24.95" customHeight="1" x14ac:dyDescent="0.25">
      <c r="A532" s="6">
        <v>524</v>
      </c>
      <c r="B532" s="6" t="s">
        <v>631</v>
      </c>
      <c r="C532" s="6" t="s">
        <v>610</v>
      </c>
      <c r="D532" s="6" t="s">
        <v>100</v>
      </c>
      <c r="E532" s="6" t="s">
        <v>36</v>
      </c>
      <c r="F532" s="6" t="s">
        <v>29</v>
      </c>
      <c r="G532" s="7">
        <v>15000</v>
      </c>
      <c r="H532" s="7">
        <v>0</v>
      </c>
      <c r="I532" s="7">
        <v>15000</v>
      </c>
      <c r="J532" s="7">
        <v>430.5</v>
      </c>
      <c r="K532" s="7">
        <v>0</v>
      </c>
      <c r="L532" s="7">
        <f t="shared" si="25"/>
        <v>456</v>
      </c>
      <c r="M532" s="7">
        <v>1740.46</v>
      </c>
      <c r="N532" s="7">
        <f t="shared" si="27"/>
        <v>2626.96</v>
      </c>
      <c r="O532" s="7">
        <f t="shared" si="26"/>
        <v>12373.04</v>
      </c>
    </row>
    <row r="533" spans="1:15" ht="24.95" customHeight="1" x14ac:dyDescent="0.25">
      <c r="A533" s="6">
        <v>525</v>
      </c>
      <c r="B533" s="6" t="s">
        <v>632</v>
      </c>
      <c r="C533" s="6" t="s">
        <v>610</v>
      </c>
      <c r="D533" s="6" t="s">
        <v>100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f t="shared" si="25"/>
        <v>456</v>
      </c>
      <c r="M533" s="7">
        <v>25</v>
      </c>
      <c r="N533" s="7">
        <f t="shared" si="27"/>
        <v>911.5</v>
      </c>
      <c r="O533" s="7">
        <f t="shared" si="26"/>
        <v>14088.5</v>
      </c>
    </row>
    <row r="534" spans="1:15" ht="24.95" customHeight="1" x14ac:dyDescent="0.25">
      <c r="A534" s="6">
        <v>526</v>
      </c>
      <c r="B534" s="6" t="s">
        <v>633</v>
      </c>
      <c r="C534" s="6" t="s">
        <v>610</v>
      </c>
      <c r="D534" s="6" t="s">
        <v>196</v>
      </c>
      <c r="E534" s="6" t="s">
        <v>54</v>
      </c>
      <c r="F534" s="6" t="s">
        <v>37</v>
      </c>
      <c r="G534" s="7">
        <v>57500</v>
      </c>
      <c r="H534" s="7">
        <v>0</v>
      </c>
      <c r="I534" s="7">
        <v>57500</v>
      </c>
      <c r="J534" s="7">
        <v>1650.25</v>
      </c>
      <c r="K534" s="7">
        <v>2397.87</v>
      </c>
      <c r="L534" s="7">
        <f t="shared" si="25"/>
        <v>1748</v>
      </c>
      <c r="M534" s="7">
        <v>4504.42</v>
      </c>
      <c r="N534" s="7">
        <f t="shared" si="27"/>
        <v>10300.540000000001</v>
      </c>
      <c r="O534" s="7">
        <f t="shared" si="26"/>
        <v>47199.46</v>
      </c>
    </row>
    <row r="535" spans="1:15" ht="24.95" customHeight="1" x14ac:dyDescent="0.25">
      <c r="A535" s="6">
        <v>527</v>
      </c>
      <c r="B535" s="6" t="s">
        <v>634</v>
      </c>
      <c r="C535" s="6" t="s">
        <v>610</v>
      </c>
      <c r="D535" s="6" t="s">
        <v>196</v>
      </c>
      <c r="E535" s="6" t="s">
        <v>28</v>
      </c>
      <c r="F535" s="6" t="s">
        <v>37</v>
      </c>
      <c r="G535" s="7">
        <v>57500</v>
      </c>
      <c r="H535" s="7">
        <v>0</v>
      </c>
      <c r="I535" s="7">
        <v>57500</v>
      </c>
      <c r="J535" s="7">
        <v>1650.25</v>
      </c>
      <c r="K535" s="7">
        <v>3016.23</v>
      </c>
      <c r="L535" s="7">
        <f t="shared" si="25"/>
        <v>1748</v>
      </c>
      <c r="M535" s="7">
        <v>2950</v>
      </c>
      <c r="N535" s="7">
        <f t="shared" si="27"/>
        <v>9364.48</v>
      </c>
      <c r="O535" s="7">
        <f t="shared" si="26"/>
        <v>48135.520000000004</v>
      </c>
    </row>
    <row r="536" spans="1:15" ht="24.95" customHeight="1" x14ac:dyDescent="0.25">
      <c r="A536" s="6">
        <v>528</v>
      </c>
      <c r="B536" s="6" t="s">
        <v>635</v>
      </c>
      <c r="C536" s="6" t="s">
        <v>610</v>
      </c>
      <c r="D536" s="6" t="s">
        <v>636</v>
      </c>
      <c r="E536" s="6" t="s">
        <v>28</v>
      </c>
      <c r="F536" s="6" t="s">
        <v>29</v>
      </c>
      <c r="G536" s="7">
        <v>57500</v>
      </c>
      <c r="H536" s="7">
        <v>0</v>
      </c>
      <c r="I536" s="7">
        <v>57500</v>
      </c>
      <c r="J536" s="7">
        <v>1650.25</v>
      </c>
      <c r="K536" s="7">
        <v>3016.23</v>
      </c>
      <c r="L536" s="7">
        <f t="shared" si="25"/>
        <v>1748</v>
      </c>
      <c r="M536" s="7">
        <v>525</v>
      </c>
      <c r="N536" s="7">
        <f t="shared" si="27"/>
        <v>6939.48</v>
      </c>
      <c r="O536" s="7">
        <f t="shared" si="26"/>
        <v>50560.520000000004</v>
      </c>
    </row>
    <row r="537" spans="1:15" ht="24.95" customHeight="1" x14ac:dyDescent="0.25">
      <c r="A537" s="6">
        <v>529</v>
      </c>
      <c r="B537" s="6" t="s">
        <v>637</v>
      </c>
      <c r="C537" s="6" t="s">
        <v>610</v>
      </c>
      <c r="D537" s="6" t="s">
        <v>196</v>
      </c>
      <c r="E537" s="6" t="s">
        <v>54</v>
      </c>
      <c r="F537" s="6" t="s">
        <v>29</v>
      </c>
      <c r="G537" s="7">
        <v>57500</v>
      </c>
      <c r="H537" s="7">
        <v>0</v>
      </c>
      <c r="I537" s="7">
        <v>57500</v>
      </c>
      <c r="J537" s="7">
        <v>1650.25</v>
      </c>
      <c r="K537" s="7">
        <v>2673.13</v>
      </c>
      <c r="L537" s="7">
        <f t="shared" si="25"/>
        <v>1748</v>
      </c>
      <c r="M537" s="7">
        <v>2140.46</v>
      </c>
      <c r="N537" s="7">
        <f t="shared" si="27"/>
        <v>8211.84</v>
      </c>
      <c r="O537" s="7">
        <f t="shared" si="26"/>
        <v>49288.160000000003</v>
      </c>
    </row>
    <row r="538" spans="1:15" ht="24.95" customHeight="1" x14ac:dyDescent="0.25">
      <c r="A538" s="6">
        <v>530</v>
      </c>
      <c r="B538" s="6" t="s">
        <v>638</v>
      </c>
      <c r="C538" s="6" t="s">
        <v>610</v>
      </c>
      <c r="D538" s="6" t="s">
        <v>196</v>
      </c>
      <c r="E538" s="6" t="s">
        <v>28</v>
      </c>
      <c r="F538" s="6" t="s">
        <v>37</v>
      </c>
      <c r="G538" s="7">
        <v>57500</v>
      </c>
      <c r="H538" s="7">
        <v>0</v>
      </c>
      <c r="I538" s="7">
        <v>57500</v>
      </c>
      <c r="J538" s="7">
        <v>1650.25</v>
      </c>
      <c r="K538" s="7">
        <v>3016.23</v>
      </c>
      <c r="L538" s="7">
        <f t="shared" si="25"/>
        <v>1748</v>
      </c>
      <c r="M538" s="7">
        <v>25</v>
      </c>
      <c r="N538" s="7">
        <f t="shared" si="27"/>
        <v>6439.48</v>
      </c>
      <c r="O538" s="7">
        <f t="shared" si="26"/>
        <v>51060.520000000004</v>
      </c>
    </row>
    <row r="539" spans="1:15" ht="24.95" customHeight="1" x14ac:dyDescent="0.25">
      <c r="A539" s="6">
        <v>531</v>
      </c>
      <c r="B539" s="6" t="s">
        <v>639</v>
      </c>
      <c r="C539" s="6" t="s">
        <v>610</v>
      </c>
      <c r="D539" s="6" t="s">
        <v>100</v>
      </c>
      <c r="E539" s="6" t="s">
        <v>36</v>
      </c>
      <c r="F539" s="6" t="s">
        <v>37</v>
      </c>
      <c r="G539" s="7">
        <v>16000</v>
      </c>
      <c r="H539" s="7">
        <v>0</v>
      </c>
      <c r="I539" s="7">
        <v>16000</v>
      </c>
      <c r="J539" s="7">
        <v>459.2</v>
      </c>
      <c r="K539" s="7">
        <v>0</v>
      </c>
      <c r="L539" s="7">
        <f t="shared" si="25"/>
        <v>486.4</v>
      </c>
      <c r="M539" s="7">
        <v>25</v>
      </c>
      <c r="N539" s="7">
        <f t="shared" si="27"/>
        <v>970.59999999999991</v>
      </c>
      <c r="O539" s="7">
        <f t="shared" si="26"/>
        <v>15029.4</v>
      </c>
    </row>
    <row r="540" spans="1:15" ht="24.95" customHeight="1" x14ac:dyDescent="0.25">
      <c r="A540" s="6">
        <v>532</v>
      </c>
      <c r="B540" s="6" t="s">
        <v>640</v>
      </c>
      <c r="C540" s="6" t="s">
        <v>610</v>
      </c>
      <c r="D540" s="6" t="s">
        <v>100</v>
      </c>
      <c r="E540" s="6" t="s">
        <v>36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f t="shared" si="25"/>
        <v>456</v>
      </c>
      <c r="M540" s="7">
        <v>25</v>
      </c>
      <c r="N540" s="7">
        <f t="shared" si="27"/>
        <v>911.5</v>
      </c>
      <c r="O540" s="7">
        <f t="shared" si="26"/>
        <v>14088.5</v>
      </c>
    </row>
    <row r="541" spans="1:15" ht="24.95" customHeight="1" x14ac:dyDescent="0.25">
      <c r="A541" s="6">
        <v>533</v>
      </c>
      <c r="B541" s="6" t="s">
        <v>641</v>
      </c>
      <c r="C541" s="6" t="s">
        <v>610</v>
      </c>
      <c r="D541" s="6" t="s">
        <v>173</v>
      </c>
      <c r="E541" s="6" t="s">
        <v>54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f t="shared" si="25"/>
        <v>456</v>
      </c>
      <c r="M541" s="7">
        <v>25</v>
      </c>
      <c r="N541" s="7">
        <f t="shared" si="27"/>
        <v>911.5</v>
      </c>
      <c r="O541" s="7">
        <f t="shared" si="26"/>
        <v>14088.5</v>
      </c>
    </row>
    <row r="542" spans="1:15" ht="24.95" customHeight="1" x14ac:dyDescent="0.25">
      <c r="A542" s="6">
        <v>534</v>
      </c>
      <c r="B542" s="6" t="s">
        <v>642</v>
      </c>
      <c r="C542" s="6" t="s">
        <v>610</v>
      </c>
      <c r="D542" s="6" t="s">
        <v>196</v>
      </c>
      <c r="E542" s="6" t="s">
        <v>54</v>
      </c>
      <c r="F542" s="6" t="s">
        <v>37</v>
      </c>
      <c r="G542" s="7">
        <v>57500</v>
      </c>
      <c r="H542" s="7">
        <v>0</v>
      </c>
      <c r="I542" s="7">
        <v>57500</v>
      </c>
      <c r="J542" s="7">
        <v>1650.25</v>
      </c>
      <c r="K542" s="7">
        <v>3016.23</v>
      </c>
      <c r="L542" s="7">
        <f t="shared" si="25"/>
        <v>1748</v>
      </c>
      <c r="M542" s="7">
        <v>925</v>
      </c>
      <c r="N542" s="7">
        <f t="shared" si="27"/>
        <v>7339.48</v>
      </c>
      <c r="O542" s="7">
        <f t="shared" si="26"/>
        <v>50160.520000000004</v>
      </c>
    </row>
    <row r="543" spans="1:15" ht="24.95" customHeight="1" x14ac:dyDescent="0.25">
      <c r="A543" s="6">
        <v>535</v>
      </c>
      <c r="B543" s="6" t="s">
        <v>643</v>
      </c>
      <c r="C543" s="6" t="s">
        <v>610</v>
      </c>
      <c r="D543" s="6" t="s">
        <v>65</v>
      </c>
      <c r="E543" s="6" t="s">
        <v>36</v>
      </c>
      <c r="F543" s="6" t="s">
        <v>37</v>
      </c>
      <c r="G543" s="7">
        <v>30000</v>
      </c>
      <c r="H543" s="7">
        <v>0</v>
      </c>
      <c r="I543" s="7">
        <v>30000</v>
      </c>
      <c r="J543" s="7">
        <v>861</v>
      </c>
      <c r="K543" s="7">
        <v>0</v>
      </c>
      <c r="L543" s="7">
        <f t="shared" si="25"/>
        <v>912</v>
      </c>
      <c r="M543" s="7">
        <v>2795.46</v>
      </c>
      <c r="N543" s="7">
        <f t="shared" si="27"/>
        <v>4568.46</v>
      </c>
      <c r="O543" s="7">
        <f t="shared" si="26"/>
        <v>25431.54</v>
      </c>
    </row>
    <row r="544" spans="1:15" ht="24.95" customHeight="1" x14ac:dyDescent="0.25">
      <c r="A544" s="6">
        <v>536</v>
      </c>
      <c r="B544" s="6" t="s">
        <v>644</v>
      </c>
      <c r="C544" s="6" t="s">
        <v>610</v>
      </c>
      <c r="D544" s="6" t="s">
        <v>196</v>
      </c>
      <c r="E544" s="6" t="s">
        <v>54</v>
      </c>
      <c r="F544" s="6" t="s">
        <v>29</v>
      </c>
      <c r="G544" s="7">
        <v>57500</v>
      </c>
      <c r="H544" s="7">
        <v>0</v>
      </c>
      <c r="I544" s="7">
        <v>57500</v>
      </c>
      <c r="J544" s="7">
        <v>1650.25</v>
      </c>
      <c r="K544" s="7">
        <v>2673.13</v>
      </c>
      <c r="L544" s="7">
        <f t="shared" si="25"/>
        <v>1748</v>
      </c>
      <c r="M544" s="7">
        <v>24471.11</v>
      </c>
      <c r="N544" s="7">
        <f t="shared" si="27"/>
        <v>30542.49</v>
      </c>
      <c r="O544" s="7">
        <f t="shared" si="26"/>
        <v>26957.51</v>
      </c>
    </row>
    <row r="545" spans="1:15" ht="24.95" customHeight="1" x14ac:dyDescent="0.25">
      <c r="A545" s="6">
        <v>537</v>
      </c>
      <c r="B545" s="6" t="s">
        <v>645</v>
      </c>
      <c r="C545" s="6" t="s">
        <v>610</v>
      </c>
      <c r="D545" s="6" t="s">
        <v>173</v>
      </c>
      <c r="E545" s="6" t="s">
        <v>36</v>
      </c>
      <c r="F545" s="6" t="s">
        <v>29</v>
      </c>
      <c r="G545" s="7">
        <v>11000</v>
      </c>
      <c r="H545" s="7">
        <v>0</v>
      </c>
      <c r="I545" s="7">
        <v>11000</v>
      </c>
      <c r="J545" s="7">
        <v>315.7</v>
      </c>
      <c r="K545" s="7">
        <v>0</v>
      </c>
      <c r="L545" s="7">
        <f t="shared" si="25"/>
        <v>334.4</v>
      </c>
      <c r="M545" s="7">
        <v>25</v>
      </c>
      <c r="N545" s="7">
        <f t="shared" si="27"/>
        <v>675.09999999999991</v>
      </c>
      <c r="O545" s="7">
        <f t="shared" si="26"/>
        <v>10324.9</v>
      </c>
    </row>
    <row r="546" spans="1:15" ht="24.95" customHeight="1" x14ac:dyDescent="0.25">
      <c r="A546" s="6">
        <v>538</v>
      </c>
      <c r="B546" s="6" t="s">
        <v>646</v>
      </c>
      <c r="C546" s="6" t="s">
        <v>610</v>
      </c>
      <c r="D546" s="6" t="s">
        <v>196</v>
      </c>
      <c r="E546" s="6" t="s">
        <v>28</v>
      </c>
      <c r="F546" s="6" t="s">
        <v>29</v>
      </c>
      <c r="G546" s="7">
        <v>57500</v>
      </c>
      <c r="H546" s="7">
        <v>0</v>
      </c>
      <c r="I546" s="7">
        <v>57500</v>
      </c>
      <c r="J546" s="7">
        <v>1650.25</v>
      </c>
      <c r="K546" s="7">
        <v>2673.13</v>
      </c>
      <c r="L546" s="7">
        <f t="shared" si="25"/>
        <v>1748</v>
      </c>
      <c r="M546" s="7">
        <v>1740.46</v>
      </c>
      <c r="N546" s="7">
        <f t="shared" si="27"/>
        <v>7811.84</v>
      </c>
      <c r="O546" s="7">
        <f t="shared" si="26"/>
        <v>49688.160000000003</v>
      </c>
    </row>
    <row r="547" spans="1:15" ht="24.95" customHeight="1" x14ac:dyDescent="0.25">
      <c r="A547" s="6">
        <v>539</v>
      </c>
      <c r="B547" s="6" t="s">
        <v>647</v>
      </c>
      <c r="C547" s="6" t="s">
        <v>610</v>
      </c>
      <c r="D547" s="6" t="s">
        <v>196</v>
      </c>
      <c r="E547" s="6" t="s">
        <v>54</v>
      </c>
      <c r="F547" s="6" t="s">
        <v>37</v>
      </c>
      <c r="G547" s="7">
        <v>46000</v>
      </c>
      <c r="H547" s="7">
        <v>0</v>
      </c>
      <c r="I547" s="7">
        <v>46000</v>
      </c>
      <c r="J547" s="7">
        <v>1320.2</v>
      </c>
      <c r="K547" s="7">
        <v>1289.46</v>
      </c>
      <c r="L547" s="7">
        <f t="shared" si="25"/>
        <v>1398.4</v>
      </c>
      <c r="M547" s="7">
        <v>25</v>
      </c>
      <c r="N547" s="7">
        <f t="shared" si="27"/>
        <v>4033.06</v>
      </c>
      <c r="O547" s="7">
        <f t="shared" si="26"/>
        <v>41966.94</v>
      </c>
    </row>
    <row r="548" spans="1:15" ht="24.95" customHeight="1" x14ac:dyDescent="0.25">
      <c r="A548" s="6">
        <v>540</v>
      </c>
      <c r="B548" s="6" t="s">
        <v>648</v>
      </c>
      <c r="C548" s="6" t="s">
        <v>610</v>
      </c>
      <c r="D548" s="6" t="s">
        <v>196</v>
      </c>
      <c r="E548" s="6" t="s">
        <v>54</v>
      </c>
      <c r="F548" s="6" t="s">
        <v>29</v>
      </c>
      <c r="G548" s="7">
        <v>46000</v>
      </c>
      <c r="H548" s="7">
        <v>0</v>
      </c>
      <c r="I548" s="7">
        <v>46000</v>
      </c>
      <c r="J548" s="7">
        <v>1320.2</v>
      </c>
      <c r="K548" s="7">
        <v>1289.46</v>
      </c>
      <c r="L548" s="7">
        <f t="shared" si="25"/>
        <v>1398.4</v>
      </c>
      <c r="M548" s="7">
        <v>825</v>
      </c>
      <c r="N548" s="7">
        <f t="shared" si="27"/>
        <v>4833.0599999999995</v>
      </c>
      <c r="O548" s="7">
        <f t="shared" si="26"/>
        <v>41166.94</v>
      </c>
    </row>
    <row r="549" spans="1:15" ht="24.95" customHeight="1" x14ac:dyDescent="0.25">
      <c r="A549" s="6">
        <v>541</v>
      </c>
      <c r="B549" t="s">
        <v>1029</v>
      </c>
      <c r="C549" s="6" t="s">
        <v>610</v>
      </c>
      <c r="D549" s="6" t="s">
        <v>196</v>
      </c>
      <c r="E549" s="6" t="s">
        <v>54</v>
      </c>
      <c r="F549" s="6" t="s">
        <v>37</v>
      </c>
      <c r="G549" s="7">
        <v>51750</v>
      </c>
      <c r="H549" s="7">
        <v>0</v>
      </c>
      <c r="I549" s="7">
        <v>51750</v>
      </c>
      <c r="J549" s="7">
        <v>1485.23</v>
      </c>
      <c r="K549" s="7">
        <v>2100.9899999999998</v>
      </c>
      <c r="L549" s="7">
        <f t="shared" si="25"/>
        <v>1573.2</v>
      </c>
      <c r="M549" s="7">
        <v>525</v>
      </c>
      <c r="N549" s="7">
        <f t="shared" si="27"/>
        <v>5684.42</v>
      </c>
      <c r="O549" s="7">
        <f t="shared" si="26"/>
        <v>46065.58</v>
      </c>
    </row>
    <row r="550" spans="1:15" ht="24.95" customHeight="1" x14ac:dyDescent="0.25">
      <c r="A550" s="6">
        <v>542</v>
      </c>
      <c r="B550" s="6" t="s">
        <v>649</v>
      </c>
      <c r="C550" s="6" t="s">
        <v>610</v>
      </c>
      <c r="D550" s="6" t="s">
        <v>46</v>
      </c>
      <c r="E550" s="6" t="s">
        <v>36</v>
      </c>
      <c r="F550" s="6" t="s">
        <v>37</v>
      </c>
      <c r="G550" s="7">
        <v>15000</v>
      </c>
      <c r="H550" s="7">
        <v>0</v>
      </c>
      <c r="I550" s="7">
        <v>15000</v>
      </c>
      <c r="J550" s="7">
        <v>430.5</v>
      </c>
      <c r="K550" s="7">
        <v>0</v>
      </c>
      <c r="L550" s="7">
        <f t="shared" si="25"/>
        <v>456</v>
      </c>
      <c r="M550" s="7">
        <v>3455.92</v>
      </c>
      <c r="N550" s="7">
        <f t="shared" si="27"/>
        <v>4342.42</v>
      </c>
      <c r="O550" s="7">
        <f t="shared" si="26"/>
        <v>10657.58</v>
      </c>
    </row>
    <row r="551" spans="1:15" ht="24.95" customHeight="1" x14ac:dyDescent="0.25">
      <c r="A551" s="6">
        <v>543</v>
      </c>
      <c r="B551" s="6" t="s">
        <v>650</v>
      </c>
      <c r="C551" s="6" t="s">
        <v>610</v>
      </c>
      <c r="D551" s="6" t="s">
        <v>46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f t="shared" si="25"/>
        <v>456</v>
      </c>
      <c r="M551" s="7">
        <v>25</v>
      </c>
      <c r="N551" s="7">
        <f t="shared" si="27"/>
        <v>911.5</v>
      </c>
      <c r="O551" s="7">
        <f t="shared" si="26"/>
        <v>14088.5</v>
      </c>
    </row>
    <row r="552" spans="1:15" ht="24.95" customHeight="1" x14ac:dyDescent="0.25">
      <c r="A552" s="6">
        <v>544</v>
      </c>
      <c r="B552" s="6" t="s">
        <v>651</v>
      </c>
      <c r="C552" s="6" t="s">
        <v>610</v>
      </c>
      <c r="D552" s="6" t="s">
        <v>46</v>
      </c>
      <c r="E552" s="6" t="s">
        <v>36</v>
      </c>
      <c r="F552" s="6" t="s">
        <v>29</v>
      </c>
      <c r="G552" s="7">
        <v>11000</v>
      </c>
      <c r="H552" s="7">
        <v>0</v>
      </c>
      <c r="I552" s="7">
        <v>11000</v>
      </c>
      <c r="J552" s="7">
        <v>315.7</v>
      </c>
      <c r="K552" s="7">
        <v>0</v>
      </c>
      <c r="L552" s="7">
        <f t="shared" si="25"/>
        <v>334.4</v>
      </c>
      <c r="M552" s="7">
        <v>25</v>
      </c>
      <c r="N552" s="7">
        <f t="shared" si="27"/>
        <v>675.09999999999991</v>
      </c>
      <c r="O552" s="7">
        <f t="shared" si="26"/>
        <v>10324.9</v>
      </c>
    </row>
    <row r="553" spans="1:15" ht="24.95" customHeight="1" x14ac:dyDescent="0.25">
      <c r="A553" s="6">
        <v>545</v>
      </c>
      <c r="B553" t="s">
        <v>652</v>
      </c>
      <c r="C553" s="6" t="s">
        <v>610</v>
      </c>
      <c r="D553" s="6" t="s">
        <v>46</v>
      </c>
      <c r="E553" s="6" t="s">
        <v>36</v>
      </c>
      <c r="F553" s="7" t="s">
        <v>29</v>
      </c>
      <c r="G553" s="7">
        <v>15000</v>
      </c>
      <c r="H553" s="7">
        <v>0</v>
      </c>
      <c r="I553" s="7">
        <v>15000</v>
      </c>
      <c r="J553" s="7">
        <v>430.5</v>
      </c>
      <c r="K553" s="7">
        <v>0</v>
      </c>
      <c r="L553" s="7">
        <f t="shared" si="25"/>
        <v>456</v>
      </c>
      <c r="M553" s="7">
        <v>25</v>
      </c>
      <c r="N553" s="7">
        <f t="shared" si="27"/>
        <v>911.5</v>
      </c>
      <c r="O553" s="7">
        <f t="shared" si="26"/>
        <v>14088.5</v>
      </c>
    </row>
    <row r="554" spans="1:15" ht="24.95" customHeight="1" x14ac:dyDescent="0.25">
      <c r="A554" s="6">
        <v>546</v>
      </c>
      <c r="B554" t="s">
        <v>1280</v>
      </c>
      <c r="C554" s="6" t="s">
        <v>610</v>
      </c>
      <c r="D554" s="6" t="s">
        <v>46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5"/>
        <v>456</v>
      </c>
      <c r="M554" s="7">
        <v>25</v>
      </c>
      <c r="N554" s="7">
        <f t="shared" si="27"/>
        <v>911.5</v>
      </c>
      <c r="O554" s="7">
        <f t="shared" si="26"/>
        <v>14088.5</v>
      </c>
    </row>
    <row r="555" spans="1:15" ht="24.95" customHeight="1" x14ac:dyDescent="0.25">
      <c r="A555" s="6">
        <v>547</v>
      </c>
      <c r="B555" t="s">
        <v>1489</v>
      </c>
      <c r="C555" s="6" t="s">
        <v>610</v>
      </c>
      <c r="D555" s="6" t="s">
        <v>46</v>
      </c>
      <c r="E555" s="6" t="s">
        <v>36</v>
      </c>
      <c r="F555" s="7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5"/>
        <v>456</v>
      </c>
      <c r="M555" s="7">
        <v>25</v>
      </c>
      <c r="N555" s="7">
        <f t="shared" si="27"/>
        <v>911.5</v>
      </c>
      <c r="O555" s="7">
        <f t="shared" si="26"/>
        <v>14088.5</v>
      </c>
    </row>
    <row r="556" spans="1:15" ht="24.95" customHeight="1" x14ac:dyDescent="0.25">
      <c r="A556" s="6">
        <v>548</v>
      </c>
      <c r="B556" s="6" t="s">
        <v>653</v>
      </c>
      <c r="C556" s="6" t="s">
        <v>610</v>
      </c>
      <c r="D556" s="6" t="s">
        <v>100</v>
      </c>
      <c r="E556" s="6" t="s">
        <v>36</v>
      </c>
      <c r="F556" s="6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5"/>
        <v>456</v>
      </c>
      <c r="M556" s="7">
        <v>25</v>
      </c>
      <c r="N556" s="7">
        <f t="shared" si="27"/>
        <v>911.5</v>
      </c>
      <c r="O556" s="7">
        <f t="shared" si="26"/>
        <v>14088.5</v>
      </c>
    </row>
    <row r="557" spans="1:15" ht="24.95" customHeight="1" x14ac:dyDescent="0.25">
      <c r="A557" s="6">
        <v>549</v>
      </c>
      <c r="B557" t="s">
        <v>654</v>
      </c>
      <c r="C557" s="6" t="s">
        <v>610</v>
      </c>
      <c r="D557" s="6" t="s">
        <v>100</v>
      </c>
      <c r="E557" s="6" t="s">
        <v>36</v>
      </c>
      <c r="F557" s="6" t="s">
        <v>29</v>
      </c>
      <c r="G557" s="7">
        <v>20000</v>
      </c>
      <c r="H557" s="7">
        <v>0</v>
      </c>
      <c r="I557" s="7">
        <v>20000</v>
      </c>
      <c r="J557" s="7">
        <v>574</v>
      </c>
      <c r="K557" s="7">
        <v>0</v>
      </c>
      <c r="L557" s="7">
        <f t="shared" si="25"/>
        <v>608</v>
      </c>
      <c r="M557" s="7">
        <v>25</v>
      </c>
      <c r="N557" s="7">
        <f t="shared" si="27"/>
        <v>1207</v>
      </c>
      <c r="O557" s="7">
        <f t="shared" si="26"/>
        <v>18793</v>
      </c>
    </row>
    <row r="558" spans="1:15" ht="24.95" customHeight="1" x14ac:dyDescent="0.25">
      <c r="A558" s="6">
        <v>550</v>
      </c>
      <c r="B558" s="6" t="s">
        <v>655</v>
      </c>
      <c r="C558" s="6" t="s">
        <v>610</v>
      </c>
      <c r="D558" s="6" t="s">
        <v>114</v>
      </c>
      <c r="E558" s="6" t="s">
        <v>36</v>
      </c>
      <c r="F558" s="6" t="s">
        <v>37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f t="shared" si="25"/>
        <v>456</v>
      </c>
      <c r="M558" s="7">
        <v>25</v>
      </c>
      <c r="N558" s="7">
        <f t="shared" si="27"/>
        <v>911.5</v>
      </c>
      <c r="O558" s="7">
        <f t="shared" si="26"/>
        <v>14088.5</v>
      </c>
    </row>
    <row r="559" spans="1:15" ht="24.95" customHeight="1" x14ac:dyDescent="0.25">
      <c r="A559" s="6">
        <v>551</v>
      </c>
      <c r="B559" s="10" t="s">
        <v>656</v>
      </c>
      <c r="C559" s="6" t="s">
        <v>610</v>
      </c>
      <c r="D559" s="6" t="s">
        <v>114</v>
      </c>
      <c r="E559" s="6" t="s">
        <v>36</v>
      </c>
      <c r="F559" s="6" t="s">
        <v>37</v>
      </c>
      <c r="G559" s="7">
        <v>11000</v>
      </c>
      <c r="H559" s="7">
        <v>0</v>
      </c>
      <c r="I559" s="7">
        <v>11000</v>
      </c>
      <c r="J559" s="7">
        <v>315.7</v>
      </c>
      <c r="K559" s="7">
        <v>0</v>
      </c>
      <c r="L559" s="7">
        <f t="shared" si="25"/>
        <v>334.4</v>
      </c>
      <c r="M559" s="7">
        <v>25</v>
      </c>
      <c r="N559" s="7">
        <f t="shared" si="27"/>
        <v>675.09999999999991</v>
      </c>
      <c r="O559" s="7">
        <f t="shared" si="26"/>
        <v>10324.9</v>
      </c>
    </row>
    <row r="560" spans="1:15" ht="24.95" customHeight="1" x14ac:dyDescent="0.25">
      <c r="A560" s="6">
        <v>552</v>
      </c>
      <c r="B560" t="s">
        <v>657</v>
      </c>
      <c r="C560" s="6" t="s">
        <v>610</v>
      </c>
      <c r="D560" s="6" t="s">
        <v>114</v>
      </c>
      <c r="E560" s="6" t="s">
        <v>36</v>
      </c>
      <c r="F560" s="6" t="s">
        <v>37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f t="shared" si="25"/>
        <v>334.4</v>
      </c>
      <c r="M560" s="7">
        <v>25</v>
      </c>
      <c r="N560" s="7">
        <f t="shared" si="27"/>
        <v>675.09999999999991</v>
      </c>
      <c r="O560" s="7">
        <f t="shared" si="26"/>
        <v>10324.9</v>
      </c>
    </row>
    <row r="561" spans="1:15" ht="24.95" customHeight="1" x14ac:dyDescent="0.25">
      <c r="A561" s="6">
        <v>553</v>
      </c>
      <c r="B561" s="6" t="s">
        <v>658</v>
      </c>
      <c r="C561" s="6" t="s">
        <v>610</v>
      </c>
      <c r="D561" s="6" t="s">
        <v>46</v>
      </c>
      <c r="E561" s="6" t="s">
        <v>36</v>
      </c>
      <c r="F561" s="6" t="s">
        <v>37</v>
      </c>
      <c r="G561" s="7">
        <v>22000</v>
      </c>
      <c r="H561" s="7">
        <v>0</v>
      </c>
      <c r="I561" s="7">
        <v>22000</v>
      </c>
      <c r="J561" s="7">
        <v>631.4</v>
      </c>
      <c r="K561" s="7">
        <v>0</v>
      </c>
      <c r="L561" s="7">
        <f t="shared" si="25"/>
        <v>668.8</v>
      </c>
      <c r="M561" s="7">
        <v>25</v>
      </c>
      <c r="N561" s="7">
        <f t="shared" si="27"/>
        <v>1325.1999999999998</v>
      </c>
      <c r="O561" s="7">
        <f t="shared" si="26"/>
        <v>20674.8</v>
      </c>
    </row>
    <row r="562" spans="1:15" ht="24.95" customHeight="1" x14ac:dyDescent="0.25">
      <c r="A562" s="6">
        <v>554</v>
      </c>
      <c r="B562" s="6" t="s">
        <v>659</v>
      </c>
      <c r="C562" s="6" t="s">
        <v>610</v>
      </c>
      <c r="D562" s="6" t="s">
        <v>46</v>
      </c>
      <c r="E562" s="6" t="s">
        <v>36</v>
      </c>
      <c r="F562" s="6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f t="shared" si="25"/>
        <v>456</v>
      </c>
      <c r="M562" s="7">
        <v>25</v>
      </c>
      <c r="N562" s="7">
        <f t="shared" si="27"/>
        <v>911.5</v>
      </c>
      <c r="O562" s="7">
        <f t="shared" si="26"/>
        <v>14088.5</v>
      </c>
    </row>
    <row r="563" spans="1:15" ht="24.95" customHeight="1" x14ac:dyDescent="0.25">
      <c r="A563" s="6">
        <v>555</v>
      </c>
      <c r="B563" s="6" t="s">
        <v>660</v>
      </c>
      <c r="C563" s="6" t="s">
        <v>610</v>
      </c>
      <c r="D563" s="6" t="s">
        <v>46</v>
      </c>
      <c r="E563" s="6" t="s">
        <v>36</v>
      </c>
      <c r="F563" s="6" t="s">
        <v>29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f t="shared" si="25"/>
        <v>334.4</v>
      </c>
      <c r="M563" s="7">
        <v>25</v>
      </c>
      <c r="N563" s="7">
        <f t="shared" si="27"/>
        <v>675.09999999999991</v>
      </c>
      <c r="O563" s="7">
        <f t="shared" si="26"/>
        <v>10324.9</v>
      </c>
    </row>
    <row r="564" spans="1:15" ht="24.95" customHeight="1" x14ac:dyDescent="0.25">
      <c r="A564" s="6">
        <v>556</v>
      </c>
      <c r="B564" s="6" t="s">
        <v>661</v>
      </c>
      <c r="C564" s="6" t="s">
        <v>610</v>
      </c>
      <c r="D564" s="6" t="s">
        <v>100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f t="shared" si="25"/>
        <v>456</v>
      </c>
      <c r="M564" s="7">
        <v>25</v>
      </c>
      <c r="N564" s="7">
        <f t="shared" si="27"/>
        <v>911.5</v>
      </c>
      <c r="O564" s="7">
        <f t="shared" si="26"/>
        <v>14088.5</v>
      </c>
    </row>
    <row r="565" spans="1:15" ht="24.95" customHeight="1" x14ac:dyDescent="0.25">
      <c r="A565" s="6">
        <v>557</v>
      </c>
      <c r="B565" s="6" t="s">
        <v>662</v>
      </c>
      <c r="C565" s="6" t="s">
        <v>610</v>
      </c>
      <c r="D565" s="6" t="s">
        <v>65</v>
      </c>
      <c r="E565" s="6" t="s">
        <v>28</v>
      </c>
      <c r="F565" s="6" t="s">
        <v>37</v>
      </c>
      <c r="G565" s="7">
        <v>21000</v>
      </c>
      <c r="H565" s="7">
        <v>0</v>
      </c>
      <c r="I565" s="7">
        <v>21000</v>
      </c>
      <c r="J565" s="7">
        <v>602.70000000000005</v>
      </c>
      <c r="K565" s="7">
        <v>0</v>
      </c>
      <c r="L565" s="7">
        <f t="shared" si="25"/>
        <v>638.4</v>
      </c>
      <c r="M565" s="7">
        <v>1740.46</v>
      </c>
      <c r="N565" s="7">
        <f t="shared" si="27"/>
        <v>2981.56</v>
      </c>
      <c r="O565" s="7">
        <f t="shared" si="26"/>
        <v>18018.439999999999</v>
      </c>
    </row>
    <row r="566" spans="1:15" ht="24.95" customHeight="1" x14ac:dyDescent="0.25">
      <c r="A566" s="6">
        <v>558</v>
      </c>
      <c r="B566" s="6" t="s">
        <v>663</v>
      </c>
      <c r="C566" s="6" t="s">
        <v>610</v>
      </c>
      <c r="D566" s="6" t="s">
        <v>196</v>
      </c>
      <c r="E566" s="6" t="s">
        <v>28</v>
      </c>
      <c r="F566" s="6" t="s">
        <v>37</v>
      </c>
      <c r="G566" s="7">
        <v>51750</v>
      </c>
      <c r="H566" s="7">
        <v>0</v>
      </c>
      <c r="I566" s="7">
        <v>51750</v>
      </c>
      <c r="J566" s="7">
        <v>1485.23</v>
      </c>
      <c r="K566" s="7">
        <v>2100.9899999999998</v>
      </c>
      <c r="L566" s="7">
        <f t="shared" si="25"/>
        <v>1573.2</v>
      </c>
      <c r="M566" s="7">
        <v>425</v>
      </c>
      <c r="N566" s="7">
        <f t="shared" si="27"/>
        <v>5584.42</v>
      </c>
      <c r="O566" s="7">
        <f t="shared" si="26"/>
        <v>46165.58</v>
      </c>
    </row>
    <row r="567" spans="1:15" ht="24.95" customHeight="1" x14ac:dyDescent="0.25">
      <c r="A567" s="6">
        <v>559</v>
      </c>
      <c r="B567" s="6" t="s">
        <v>664</v>
      </c>
      <c r="C567" s="6" t="s">
        <v>610</v>
      </c>
      <c r="D567" s="6" t="s">
        <v>182</v>
      </c>
      <c r="E567" s="6" t="s">
        <v>28</v>
      </c>
      <c r="F567" s="6" t="s">
        <v>37</v>
      </c>
      <c r="G567" s="7">
        <v>50000</v>
      </c>
      <c r="H567" s="7">
        <v>0</v>
      </c>
      <c r="I567" s="7">
        <v>50000</v>
      </c>
      <c r="J567" s="7">
        <v>1435</v>
      </c>
      <c r="K567" s="7">
        <v>1854</v>
      </c>
      <c r="L567" s="7">
        <f t="shared" si="25"/>
        <v>1520</v>
      </c>
      <c r="M567" s="7">
        <v>25</v>
      </c>
      <c r="N567" s="7">
        <f t="shared" si="27"/>
        <v>4834</v>
      </c>
      <c r="O567" s="7">
        <f t="shared" si="26"/>
        <v>45166</v>
      </c>
    </row>
    <row r="568" spans="1:15" ht="24.95" customHeight="1" x14ac:dyDescent="0.25">
      <c r="A568" s="6">
        <v>560</v>
      </c>
      <c r="B568" s="6" t="s">
        <v>665</v>
      </c>
      <c r="C568" s="6" t="s">
        <v>610</v>
      </c>
      <c r="D568" s="6" t="s">
        <v>100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5"/>
        <v>456</v>
      </c>
      <c r="M568" s="7">
        <v>25</v>
      </c>
      <c r="N568" s="7">
        <f t="shared" si="27"/>
        <v>911.5</v>
      </c>
      <c r="O568" s="7">
        <f t="shared" si="26"/>
        <v>14088.5</v>
      </c>
    </row>
    <row r="569" spans="1:15" ht="24.95" customHeight="1" x14ac:dyDescent="0.25">
      <c r="A569" s="6">
        <v>561</v>
      </c>
      <c r="B569" s="6" t="s">
        <v>666</v>
      </c>
      <c r="C569" s="6" t="s">
        <v>610</v>
      </c>
      <c r="D569" s="6" t="s">
        <v>100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f t="shared" si="25"/>
        <v>456</v>
      </c>
      <c r="M569" s="7">
        <v>25</v>
      </c>
      <c r="N569" s="7">
        <f t="shared" si="27"/>
        <v>911.5</v>
      </c>
      <c r="O569" s="7">
        <f t="shared" si="26"/>
        <v>14088.5</v>
      </c>
    </row>
    <row r="570" spans="1:15" ht="24.95" customHeight="1" x14ac:dyDescent="0.25">
      <c r="A570" s="6">
        <v>562</v>
      </c>
      <c r="B570" s="6" t="s">
        <v>667</v>
      </c>
      <c r="C570" s="6" t="s">
        <v>610</v>
      </c>
      <c r="D570" s="6" t="s">
        <v>196</v>
      </c>
      <c r="E570" s="6" t="s">
        <v>28</v>
      </c>
      <c r="F570" s="6" t="s">
        <v>29</v>
      </c>
      <c r="G570" s="7">
        <v>57500</v>
      </c>
      <c r="H570" s="7">
        <v>0</v>
      </c>
      <c r="I570" s="7">
        <v>57500</v>
      </c>
      <c r="J570" s="7">
        <v>1650.25</v>
      </c>
      <c r="K570" s="7">
        <v>2673.13</v>
      </c>
      <c r="L570" s="7">
        <f t="shared" si="25"/>
        <v>1748</v>
      </c>
      <c r="M570" s="7">
        <v>1740.46</v>
      </c>
      <c r="N570" s="7">
        <f t="shared" si="27"/>
        <v>7811.84</v>
      </c>
      <c r="O570" s="7">
        <f t="shared" si="26"/>
        <v>49688.160000000003</v>
      </c>
    </row>
    <row r="571" spans="1:15" ht="24.95" customHeight="1" x14ac:dyDescent="0.25">
      <c r="A571" s="6">
        <v>563</v>
      </c>
      <c r="B571" s="6" t="s">
        <v>668</v>
      </c>
      <c r="C571" s="6" t="s">
        <v>610</v>
      </c>
      <c r="D571" s="6" t="s">
        <v>222</v>
      </c>
      <c r="E571" s="6" t="s">
        <v>28</v>
      </c>
      <c r="F571" s="6" t="s">
        <v>29</v>
      </c>
      <c r="G571" s="7">
        <v>50000</v>
      </c>
      <c r="H571" s="7">
        <v>0</v>
      </c>
      <c r="I571" s="7">
        <v>50000</v>
      </c>
      <c r="J571" s="7">
        <v>1435</v>
      </c>
      <c r="K571" s="7">
        <v>1854</v>
      </c>
      <c r="L571" s="7">
        <f t="shared" si="25"/>
        <v>1520</v>
      </c>
      <c r="M571" s="7">
        <v>425</v>
      </c>
      <c r="N571" s="7">
        <f t="shared" si="27"/>
        <v>5234</v>
      </c>
      <c r="O571" s="7">
        <f t="shared" si="26"/>
        <v>44766</v>
      </c>
    </row>
    <row r="572" spans="1:15" ht="24.95" customHeight="1" x14ac:dyDescent="0.25">
      <c r="A572" s="6">
        <v>564</v>
      </c>
      <c r="B572" s="6" t="s">
        <v>669</v>
      </c>
      <c r="C572" s="6" t="s">
        <v>610</v>
      </c>
      <c r="D572" s="6" t="s">
        <v>670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f t="shared" si="25"/>
        <v>456</v>
      </c>
      <c r="M572" s="7">
        <v>25</v>
      </c>
      <c r="N572" s="7">
        <f t="shared" si="27"/>
        <v>911.5</v>
      </c>
      <c r="O572" s="7">
        <f t="shared" si="26"/>
        <v>14088.5</v>
      </c>
    </row>
    <row r="573" spans="1:15" ht="24.95" customHeight="1" x14ac:dyDescent="0.25">
      <c r="A573" s="6">
        <v>565</v>
      </c>
      <c r="B573" s="6" t="s">
        <v>671</v>
      </c>
      <c r="C573" s="6" t="s">
        <v>610</v>
      </c>
      <c r="D573" s="6" t="s">
        <v>182</v>
      </c>
      <c r="E573" s="6" t="s">
        <v>28</v>
      </c>
      <c r="F573" s="6" t="s">
        <v>29</v>
      </c>
      <c r="G573" s="7">
        <v>57500</v>
      </c>
      <c r="H573" s="7">
        <v>0</v>
      </c>
      <c r="I573" s="7">
        <v>57500</v>
      </c>
      <c r="J573" s="7">
        <f>+I573*2.87%</f>
        <v>1650.25</v>
      </c>
      <c r="K573" s="7">
        <v>3016.23</v>
      </c>
      <c r="L573" s="7">
        <f t="shared" si="25"/>
        <v>1748</v>
      </c>
      <c r="M573" s="7">
        <v>2435.8000000000002</v>
      </c>
      <c r="N573" s="7">
        <f t="shared" si="27"/>
        <v>8850.2799999999988</v>
      </c>
      <c r="O573" s="7">
        <f t="shared" si="26"/>
        <v>48649.72</v>
      </c>
    </row>
    <row r="574" spans="1:15" ht="24.95" customHeight="1" x14ac:dyDescent="0.25">
      <c r="A574" s="6">
        <v>566</v>
      </c>
      <c r="B574" s="6" t="s">
        <v>672</v>
      </c>
      <c r="C574" s="6" t="s">
        <v>610</v>
      </c>
      <c r="D574" s="6" t="s">
        <v>182</v>
      </c>
      <c r="E574" s="6" t="s">
        <v>28</v>
      </c>
      <c r="F574" s="6" t="s">
        <v>29</v>
      </c>
      <c r="G574" s="7">
        <v>46000</v>
      </c>
      <c r="H574" s="7">
        <v>0</v>
      </c>
      <c r="I574" s="7">
        <v>46000</v>
      </c>
      <c r="J574" s="7">
        <v>1320.2</v>
      </c>
      <c r="K574" s="7">
        <v>1289.46</v>
      </c>
      <c r="L574" s="7">
        <f t="shared" si="25"/>
        <v>1398.4</v>
      </c>
      <c r="M574" s="7">
        <v>1105</v>
      </c>
      <c r="N574" s="7">
        <f t="shared" si="27"/>
        <v>5113.0599999999995</v>
      </c>
      <c r="O574" s="7">
        <f t="shared" si="26"/>
        <v>40886.94</v>
      </c>
    </row>
    <row r="575" spans="1:15" ht="24.95" customHeight="1" x14ac:dyDescent="0.25">
      <c r="A575" s="6">
        <v>567</v>
      </c>
      <c r="B575" s="6" t="s">
        <v>673</v>
      </c>
      <c r="C575" s="6" t="s">
        <v>610</v>
      </c>
      <c r="D575" s="6" t="s">
        <v>173</v>
      </c>
      <c r="E575" s="6" t="s">
        <v>36</v>
      </c>
      <c r="F575" s="6" t="s">
        <v>37</v>
      </c>
      <c r="G575" s="7">
        <v>11000</v>
      </c>
      <c r="H575" s="7">
        <v>0</v>
      </c>
      <c r="I575" s="7">
        <v>11000</v>
      </c>
      <c r="J575" s="7">
        <v>315.7</v>
      </c>
      <c r="K575" s="7">
        <v>0</v>
      </c>
      <c r="L575" s="7">
        <f t="shared" si="25"/>
        <v>334.4</v>
      </c>
      <c r="M575" s="7">
        <v>25</v>
      </c>
      <c r="N575" s="7">
        <f t="shared" si="27"/>
        <v>675.09999999999991</v>
      </c>
      <c r="O575" s="7">
        <f t="shared" si="26"/>
        <v>10324.9</v>
      </c>
    </row>
    <row r="576" spans="1:15" ht="24.95" customHeight="1" x14ac:dyDescent="0.25">
      <c r="A576" s="6">
        <v>568</v>
      </c>
      <c r="B576" s="6" t="s">
        <v>674</v>
      </c>
      <c r="C576" s="6" t="s">
        <v>610</v>
      </c>
      <c r="D576" s="6" t="s">
        <v>196</v>
      </c>
      <c r="E576" s="6" t="s">
        <v>28</v>
      </c>
      <c r="F576" s="6" t="s">
        <v>37</v>
      </c>
      <c r="G576" s="7">
        <v>57500</v>
      </c>
      <c r="H576" s="7">
        <v>0</v>
      </c>
      <c r="I576" s="7">
        <v>57500</v>
      </c>
      <c r="J576" s="7">
        <v>1650.25</v>
      </c>
      <c r="K576" s="7">
        <v>3016.23</v>
      </c>
      <c r="L576" s="7">
        <f t="shared" si="25"/>
        <v>1748</v>
      </c>
      <c r="M576" s="7">
        <v>425</v>
      </c>
      <c r="N576" s="7">
        <f t="shared" si="27"/>
        <v>6839.48</v>
      </c>
      <c r="O576" s="7">
        <f t="shared" si="26"/>
        <v>50660.520000000004</v>
      </c>
    </row>
    <row r="577" spans="1:15" ht="24.95" customHeight="1" x14ac:dyDescent="0.25">
      <c r="A577" s="6">
        <v>569</v>
      </c>
      <c r="B577" s="6" t="s">
        <v>675</v>
      </c>
      <c r="C577" s="6" t="s">
        <v>610</v>
      </c>
      <c r="D577" s="6" t="s">
        <v>100</v>
      </c>
      <c r="E577" s="6" t="s">
        <v>36</v>
      </c>
      <c r="F577" s="6" t="s">
        <v>29</v>
      </c>
      <c r="G577" s="7">
        <v>15000</v>
      </c>
      <c r="H577" s="7">
        <v>0</v>
      </c>
      <c r="I577" s="7">
        <v>15000</v>
      </c>
      <c r="J577" s="7">
        <v>430.5</v>
      </c>
      <c r="K577" s="7">
        <v>0</v>
      </c>
      <c r="L577" s="7">
        <f t="shared" si="25"/>
        <v>456</v>
      </c>
      <c r="M577" s="7">
        <v>25</v>
      </c>
      <c r="N577" s="7">
        <f t="shared" si="27"/>
        <v>911.5</v>
      </c>
      <c r="O577" s="7">
        <f t="shared" si="26"/>
        <v>14088.5</v>
      </c>
    </row>
    <row r="578" spans="1:15" ht="24.95" customHeight="1" x14ac:dyDescent="0.25">
      <c r="A578" s="6">
        <v>570</v>
      </c>
      <c r="B578" s="6" t="s">
        <v>676</v>
      </c>
      <c r="C578" s="6" t="s">
        <v>610</v>
      </c>
      <c r="D578" s="6" t="s">
        <v>196</v>
      </c>
      <c r="E578" s="6" t="s">
        <v>28</v>
      </c>
      <c r="F578" s="6" t="s">
        <v>29</v>
      </c>
      <c r="G578" s="7">
        <v>57500</v>
      </c>
      <c r="H578" s="7">
        <v>0</v>
      </c>
      <c r="I578" s="7">
        <v>57500</v>
      </c>
      <c r="J578" s="7">
        <v>1650.25</v>
      </c>
      <c r="K578" s="7">
        <v>3016.23</v>
      </c>
      <c r="L578" s="7">
        <f t="shared" si="25"/>
        <v>1748</v>
      </c>
      <c r="M578" s="7">
        <v>7971.67</v>
      </c>
      <c r="N578" s="7">
        <f t="shared" si="27"/>
        <v>14386.15</v>
      </c>
      <c r="O578" s="7">
        <f t="shared" si="26"/>
        <v>43113.85</v>
      </c>
    </row>
    <row r="579" spans="1:15" ht="24.95" customHeight="1" x14ac:dyDescent="0.25">
      <c r="A579" s="6">
        <v>571</v>
      </c>
      <c r="B579" s="6" t="s">
        <v>677</v>
      </c>
      <c r="C579" s="6" t="s">
        <v>610</v>
      </c>
      <c r="D579" s="6" t="s">
        <v>196</v>
      </c>
      <c r="E579" s="6" t="s">
        <v>28</v>
      </c>
      <c r="F579" s="6" t="s">
        <v>37</v>
      </c>
      <c r="G579" s="7">
        <v>57500</v>
      </c>
      <c r="H579" s="7">
        <v>0</v>
      </c>
      <c r="I579" s="7">
        <v>57500</v>
      </c>
      <c r="J579" s="7">
        <v>1650.25</v>
      </c>
      <c r="K579" s="7">
        <v>2673.13</v>
      </c>
      <c r="L579" s="7">
        <f t="shared" si="25"/>
        <v>1748</v>
      </c>
      <c r="M579" s="7">
        <v>2140.46</v>
      </c>
      <c r="N579" s="7">
        <f t="shared" si="27"/>
        <v>8211.84</v>
      </c>
      <c r="O579" s="7">
        <f t="shared" si="26"/>
        <v>49288.160000000003</v>
      </c>
    </row>
    <row r="580" spans="1:15" ht="24.95" customHeight="1" x14ac:dyDescent="0.25">
      <c r="A580" s="6">
        <v>572</v>
      </c>
      <c r="B580" s="6" t="s">
        <v>678</v>
      </c>
      <c r="C580" s="6" t="s">
        <v>610</v>
      </c>
      <c r="D580" s="6" t="s">
        <v>100</v>
      </c>
      <c r="E580" s="6" t="s">
        <v>36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f t="shared" si="25"/>
        <v>456</v>
      </c>
      <c r="M580" s="7">
        <v>25</v>
      </c>
      <c r="N580" s="7">
        <f t="shared" si="27"/>
        <v>911.5</v>
      </c>
      <c r="O580" s="7">
        <f t="shared" si="26"/>
        <v>14088.5</v>
      </c>
    </row>
    <row r="581" spans="1:15" ht="24.95" customHeight="1" x14ac:dyDescent="0.25">
      <c r="A581" s="6">
        <v>573</v>
      </c>
      <c r="B581" s="6" t="s">
        <v>679</v>
      </c>
      <c r="C581" s="6" t="s">
        <v>610</v>
      </c>
      <c r="D581" s="6" t="s">
        <v>196</v>
      </c>
      <c r="E581" s="6" t="s">
        <v>28</v>
      </c>
      <c r="F581" s="6" t="s">
        <v>29</v>
      </c>
      <c r="G581" s="7">
        <v>57500</v>
      </c>
      <c r="H581" s="7">
        <v>0</v>
      </c>
      <c r="I581" s="7">
        <v>57500</v>
      </c>
      <c r="J581" s="7">
        <v>1650.25</v>
      </c>
      <c r="K581" s="7">
        <v>3016.23</v>
      </c>
      <c r="L581" s="7">
        <f t="shared" si="25"/>
        <v>1748</v>
      </c>
      <c r="M581" s="7">
        <v>425</v>
      </c>
      <c r="N581" s="7">
        <f t="shared" si="27"/>
        <v>6839.48</v>
      </c>
      <c r="O581" s="7">
        <f t="shared" si="26"/>
        <v>50660.520000000004</v>
      </c>
    </row>
    <row r="582" spans="1:15" ht="24.95" customHeight="1" x14ac:dyDescent="0.25">
      <c r="A582" s="6">
        <v>574</v>
      </c>
      <c r="B582" s="6" t="s">
        <v>680</v>
      </c>
      <c r="C582" s="6" t="s">
        <v>681</v>
      </c>
      <c r="D582" s="6" t="s">
        <v>46</v>
      </c>
      <c r="E582" s="6" t="s">
        <v>36</v>
      </c>
      <c r="F582" s="6" t="s">
        <v>29</v>
      </c>
      <c r="G582" s="7">
        <v>11000</v>
      </c>
      <c r="H582" s="7">
        <v>0</v>
      </c>
      <c r="I582" s="7">
        <v>11000</v>
      </c>
      <c r="J582" s="7">
        <v>315.7</v>
      </c>
      <c r="K582" s="7">
        <v>0</v>
      </c>
      <c r="L582" s="7">
        <f t="shared" si="25"/>
        <v>334.4</v>
      </c>
      <c r="M582" s="7">
        <v>25</v>
      </c>
      <c r="N582" s="7">
        <f t="shared" si="27"/>
        <v>675.09999999999991</v>
      </c>
      <c r="O582" s="7">
        <f t="shared" si="26"/>
        <v>10324.9</v>
      </c>
    </row>
    <row r="583" spans="1:15" ht="24.95" customHeight="1" x14ac:dyDescent="0.25">
      <c r="A583" s="6">
        <v>575</v>
      </c>
      <c r="B583" s="6" t="s">
        <v>682</v>
      </c>
      <c r="C583" s="6" t="s">
        <v>681</v>
      </c>
      <c r="D583" s="6" t="s">
        <v>46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f t="shared" si="25"/>
        <v>456</v>
      </c>
      <c r="M583" s="7">
        <v>25</v>
      </c>
      <c r="N583" s="7">
        <f t="shared" si="27"/>
        <v>911.5</v>
      </c>
      <c r="O583" s="7">
        <f t="shared" si="26"/>
        <v>14088.5</v>
      </c>
    </row>
    <row r="584" spans="1:15" ht="24.95" customHeight="1" x14ac:dyDescent="0.25">
      <c r="A584" s="6">
        <v>576</v>
      </c>
      <c r="B584" s="6" t="s">
        <v>683</v>
      </c>
      <c r="C584" s="6" t="s">
        <v>681</v>
      </c>
      <c r="D584" s="6" t="s">
        <v>46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5"/>
        <v>456</v>
      </c>
      <c r="M584" s="7">
        <v>25</v>
      </c>
      <c r="N584" s="7">
        <f t="shared" si="27"/>
        <v>911.5</v>
      </c>
      <c r="O584" s="7">
        <f t="shared" si="26"/>
        <v>14088.5</v>
      </c>
    </row>
    <row r="585" spans="1:15" ht="24.95" customHeight="1" x14ac:dyDescent="0.25">
      <c r="A585" s="6">
        <v>577</v>
      </c>
      <c r="B585" s="6" t="s">
        <v>1282</v>
      </c>
      <c r="C585" s="6" t="s">
        <v>681</v>
      </c>
      <c r="D585" s="6" t="s">
        <v>46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f t="shared" si="25"/>
        <v>456</v>
      </c>
      <c r="M585" s="7">
        <v>25</v>
      </c>
      <c r="N585" s="7">
        <f t="shared" si="27"/>
        <v>911.5</v>
      </c>
      <c r="O585" s="7">
        <f t="shared" si="26"/>
        <v>14088.5</v>
      </c>
    </row>
    <row r="586" spans="1:15" ht="24.95" customHeight="1" x14ac:dyDescent="0.25">
      <c r="A586" s="6">
        <v>578</v>
      </c>
      <c r="B586" s="6" t="s">
        <v>1283</v>
      </c>
      <c r="C586" s="6" t="s">
        <v>681</v>
      </c>
      <c r="D586" s="6" t="s">
        <v>46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f t="shared" si="25"/>
        <v>456</v>
      </c>
      <c r="M586" s="7">
        <v>25</v>
      </c>
      <c r="N586" s="7">
        <f t="shared" si="27"/>
        <v>911.5</v>
      </c>
      <c r="O586" s="7">
        <f t="shared" si="26"/>
        <v>14088.5</v>
      </c>
    </row>
    <row r="587" spans="1:15" ht="24.95" customHeight="1" x14ac:dyDescent="0.25">
      <c r="A587" s="6">
        <v>579</v>
      </c>
      <c r="B587" s="6" t="s">
        <v>684</v>
      </c>
      <c r="C587" s="6" t="s">
        <v>681</v>
      </c>
      <c r="D587" s="6" t="s">
        <v>40</v>
      </c>
      <c r="E587" s="6" t="s">
        <v>28</v>
      </c>
      <c r="F587" s="6" t="s">
        <v>37</v>
      </c>
      <c r="G587" s="7">
        <v>21000</v>
      </c>
      <c r="H587" s="7">
        <v>0</v>
      </c>
      <c r="I587" s="7">
        <v>21000</v>
      </c>
      <c r="J587" s="7">
        <v>602.70000000000005</v>
      </c>
      <c r="K587" s="7">
        <v>0</v>
      </c>
      <c r="L587" s="7">
        <f t="shared" si="25"/>
        <v>638.4</v>
      </c>
      <c r="M587" s="7">
        <v>25</v>
      </c>
      <c r="N587" s="7">
        <f t="shared" si="27"/>
        <v>1266.0999999999999</v>
      </c>
      <c r="O587" s="7">
        <f t="shared" si="26"/>
        <v>19733.900000000001</v>
      </c>
    </row>
    <row r="588" spans="1:15" ht="24.95" customHeight="1" x14ac:dyDescent="0.25">
      <c r="A588" s="6">
        <v>580</v>
      </c>
      <c r="B588" s="6" t="s">
        <v>1487</v>
      </c>
      <c r="C588" s="6" t="s">
        <v>681</v>
      </c>
      <c r="D588" s="6" t="s">
        <v>114</v>
      </c>
      <c r="E588" s="6" t="s">
        <v>36</v>
      </c>
      <c r="F588" s="6" t="s">
        <v>37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f t="shared" si="25"/>
        <v>456</v>
      </c>
      <c r="M588" s="7">
        <v>25</v>
      </c>
      <c r="N588" s="7">
        <f t="shared" si="27"/>
        <v>911.5</v>
      </c>
      <c r="O588" s="7">
        <f t="shared" si="26"/>
        <v>14088.5</v>
      </c>
    </row>
    <row r="589" spans="1:15" ht="24.95" customHeight="1" x14ac:dyDescent="0.25">
      <c r="A589" s="6">
        <v>581</v>
      </c>
      <c r="B589" s="6" t="s">
        <v>685</v>
      </c>
      <c r="C589" s="6" t="s">
        <v>686</v>
      </c>
      <c r="D589" s="6" t="s">
        <v>65</v>
      </c>
      <c r="E589" s="6" t="s">
        <v>28</v>
      </c>
      <c r="F589" s="6" t="s">
        <v>37</v>
      </c>
      <c r="G589" s="7">
        <v>22050</v>
      </c>
      <c r="H589" s="7">
        <v>0</v>
      </c>
      <c r="I589" s="7">
        <v>22050</v>
      </c>
      <c r="J589" s="7">
        <v>632.84</v>
      </c>
      <c r="K589" s="7">
        <v>0</v>
      </c>
      <c r="L589" s="7">
        <f t="shared" si="25"/>
        <v>670.32</v>
      </c>
      <c r="M589" s="7">
        <v>2399.83</v>
      </c>
      <c r="N589" s="7">
        <f t="shared" si="27"/>
        <v>3702.99</v>
      </c>
      <c r="O589" s="7">
        <f t="shared" si="26"/>
        <v>18347.010000000002</v>
      </c>
    </row>
    <row r="590" spans="1:15" ht="24.95" customHeight="1" x14ac:dyDescent="0.25">
      <c r="A590" s="6">
        <v>582</v>
      </c>
      <c r="B590" s="6" t="s">
        <v>687</v>
      </c>
      <c r="C590" s="6" t="s">
        <v>686</v>
      </c>
      <c r="D590" s="6" t="s">
        <v>196</v>
      </c>
      <c r="E590" s="6" t="s">
        <v>54</v>
      </c>
      <c r="F590" s="6" t="s">
        <v>29</v>
      </c>
      <c r="G590" s="7">
        <v>57500</v>
      </c>
      <c r="H590" s="7">
        <v>0</v>
      </c>
      <c r="I590" s="7">
        <v>57500</v>
      </c>
      <c r="J590" s="7">
        <v>1650.25</v>
      </c>
      <c r="K590" s="7">
        <v>2140.56</v>
      </c>
      <c r="L590" s="7">
        <f t="shared" si="25"/>
        <v>1748</v>
      </c>
      <c r="M590" s="7">
        <v>6071.38</v>
      </c>
      <c r="N590" s="7">
        <f t="shared" si="27"/>
        <v>11610.189999999999</v>
      </c>
      <c r="O590" s="7">
        <f t="shared" si="26"/>
        <v>45889.81</v>
      </c>
    </row>
    <row r="591" spans="1:15" ht="24.95" customHeight="1" x14ac:dyDescent="0.25">
      <c r="A591" s="6">
        <v>583</v>
      </c>
      <c r="B591" s="6" t="s">
        <v>688</v>
      </c>
      <c r="C591" s="6" t="s">
        <v>686</v>
      </c>
      <c r="D591" s="6" t="s">
        <v>196</v>
      </c>
      <c r="E591" s="6" t="s">
        <v>28</v>
      </c>
      <c r="F591" s="6" t="s">
        <v>29</v>
      </c>
      <c r="G591" s="7">
        <v>57500</v>
      </c>
      <c r="H591" s="7">
        <v>0</v>
      </c>
      <c r="I591" s="7">
        <v>57500</v>
      </c>
      <c r="J591" s="7">
        <v>1650.25</v>
      </c>
      <c r="K591" s="7">
        <v>3016.23</v>
      </c>
      <c r="L591" s="7">
        <f t="shared" si="25"/>
        <v>1748</v>
      </c>
      <c r="M591" s="7">
        <v>1325</v>
      </c>
      <c r="N591" s="7">
        <f t="shared" si="27"/>
        <v>7739.48</v>
      </c>
      <c r="O591" s="7">
        <f t="shared" si="26"/>
        <v>49760.520000000004</v>
      </c>
    </row>
    <row r="592" spans="1:15" ht="24.95" customHeight="1" x14ac:dyDescent="0.25">
      <c r="A592" s="6">
        <v>584</v>
      </c>
      <c r="B592" s="6" t="s">
        <v>689</v>
      </c>
      <c r="C592" s="6" t="s">
        <v>686</v>
      </c>
      <c r="D592" s="6" t="s">
        <v>196</v>
      </c>
      <c r="E592" s="6" t="s">
        <v>54</v>
      </c>
      <c r="F592" s="6" t="s">
        <v>29</v>
      </c>
      <c r="G592" s="7">
        <v>57500</v>
      </c>
      <c r="H592" s="7">
        <v>0</v>
      </c>
      <c r="I592" s="7">
        <v>57500</v>
      </c>
      <c r="J592" s="7">
        <v>1650.25</v>
      </c>
      <c r="K592" s="7">
        <v>3016.23</v>
      </c>
      <c r="L592" s="7">
        <f t="shared" si="25"/>
        <v>1748</v>
      </c>
      <c r="M592" s="7">
        <v>2850</v>
      </c>
      <c r="N592" s="7">
        <f t="shared" si="27"/>
        <v>9264.48</v>
      </c>
      <c r="O592" s="7">
        <f t="shared" si="26"/>
        <v>48235.520000000004</v>
      </c>
    </row>
    <row r="593" spans="1:15" ht="24.95" customHeight="1" x14ac:dyDescent="0.25">
      <c r="A593" s="6">
        <v>585</v>
      </c>
      <c r="B593" s="6" t="s">
        <v>690</v>
      </c>
      <c r="C593" s="6" t="s">
        <v>686</v>
      </c>
      <c r="D593" s="6" t="s">
        <v>46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ref="L593:L656" si="28">+I593*3.04%</f>
        <v>304</v>
      </c>
      <c r="M593" s="7">
        <v>25</v>
      </c>
      <c r="N593" s="7">
        <f t="shared" si="27"/>
        <v>616</v>
      </c>
      <c r="O593" s="7">
        <f t="shared" ref="O593:O656" si="29">+G593-N593</f>
        <v>9384</v>
      </c>
    </row>
    <row r="594" spans="1:15" ht="24.95" customHeight="1" x14ac:dyDescent="0.25">
      <c r="A594" s="6">
        <v>586</v>
      </c>
      <c r="B594" s="6" t="s">
        <v>691</v>
      </c>
      <c r="C594" s="6" t="s">
        <v>686</v>
      </c>
      <c r="D594" s="6" t="s">
        <v>46</v>
      </c>
      <c r="E594" s="6" t="s">
        <v>36</v>
      </c>
      <c r="F594" s="6" t="s">
        <v>29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28"/>
        <v>334.4</v>
      </c>
      <c r="M594" s="7">
        <v>25</v>
      </c>
      <c r="N594" s="7">
        <f t="shared" ref="N594:N657" si="30">+J594+K594+L594+M594</f>
        <v>675.09999999999991</v>
      </c>
      <c r="O594" s="7">
        <f t="shared" si="29"/>
        <v>10324.9</v>
      </c>
    </row>
    <row r="595" spans="1:15" ht="24.95" customHeight="1" x14ac:dyDescent="0.25">
      <c r="A595" s="6">
        <v>587</v>
      </c>
      <c r="B595" s="1" t="s">
        <v>692</v>
      </c>
      <c r="C595" s="6" t="s">
        <v>686</v>
      </c>
      <c r="D595" s="6" t="s">
        <v>46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si="28"/>
        <v>304</v>
      </c>
      <c r="M595" s="7">
        <v>25</v>
      </c>
      <c r="N595" s="7">
        <f t="shared" si="30"/>
        <v>616</v>
      </c>
      <c r="O595" s="7">
        <f t="shared" si="29"/>
        <v>9384</v>
      </c>
    </row>
    <row r="596" spans="1:15" ht="24.95" customHeight="1" x14ac:dyDescent="0.25">
      <c r="A596" s="6">
        <v>588</v>
      </c>
      <c r="B596" s="1" t="s">
        <v>693</v>
      </c>
      <c r="C596" s="6" t="s">
        <v>686</v>
      </c>
      <c r="D596" s="6" t="s">
        <v>46</v>
      </c>
      <c r="E596" s="6" t="s">
        <v>36</v>
      </c>
      <c r="F596" s="6" t="s">
        <v>29</v>
      </c>
      <c r="G596" s="7">
        <v>10000</v>
      </c>
      <c r="H596" s="7">
        <v>0</v>
      </c>
      <c r="I596" s="7">
        <v>10000</v>
      </c>
      <c r="J596" s="7">
        <v>287</v>
      </c>
      <c r="K596" s="7">
        <v>0</v>
      </c>
      <c r="L596" s="7">
        <f t="shared" si="28"/>
        <v>304</v>
      </c>
      <c r="M596" s="7">
        <v>25</v>
      </c>
      <c r="N596" s="7">
        <f t="shared" si="30"/>
        <v>616</v>
      </c>
      <c r="O596" s="7">
        <f t="shared" si="29"/>
        <v>9384</v>
      </c>
    </row>
    <row r="597" spans="1:15" ht="24.95" customHeight="1" x14ac:dyDescent="0.25">
      <c r="A597" s="6">
        <v>589</v>
      </c>
      <c r="B597" s="1" t="s">
        <v>694</v>
      </c>
      <c r="C597" s="6" t="s">
        <v>686</v>
      </c>
      <c r="D597" s="6" t="s">
        <v>46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f t="shared" si="28"/>
        <v>334.4</v>
      </c>
      <c r="M597" s="7">
        <v>25</v>
      </c>
      <c r="N597" s="7">
        <f t="shared" si="30"/>
        <v>675.09999999999991</v>
      </c>
      <c r="O597" s="7">
        <f t="shared" si="29"/>
        <v>10324.9</v>
      </c>
    </row>
    <row r="598" spans="1:15" ht="24.95" customHeight="1" x14ac:dyDescent="0.25">
      <c r="A598" s="6">
        <v>590</v>
      </c>
      <c r="B598" t="s">
        <v>695</v>
      </c>
      <c r="C598" t="s">
        <v>686</v>
      </c>
      <c r="D598" t="s">
        <v>46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28"/>
        <v>334.4</v>
      </c>
      <c r="M598" s="7">
        <v>25</v>
      </c>
      <c r="N598" s="7">
        <f t="shared" si="30"/>
        <v>675.09999999999991</v>
      </c>
      <c r="O598" s="7">
        <f t="shared" si="29"/>
        <v>10324.9</v>
      </c>
    </row>
    <row r="599" spans="1:15" ht="24.95" customHeight="1" x14ac:dyDescent="0.25">
      <c r="A599" s="6">
        <v>591</v>
      </c>
      <c r="B599" t="s">
        <v>696</v>
      </c>
      <c r="C599" t="s">
        <v>686</v>
      </c>
      <c r="D599" t="s">
        <v>46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28"/>
        <v>334.4</v>
      </c>
      <c r="M599" s="7">
        <v>25</v>
      </c>
      <c r="N599" s="7">
        <f t="shared" si="30"/>
        <v>675.09999999999991</v>
      </c>
      <c r="O599" s="7">
        <f t="shared" si="29"/>
        <v>10324.9</v>
      </c>
    </row>
    <row r="600" spans="1:15" ht="24.95" customHeight="1" x14ac:dyDescent="0.25">
      <c r="A600" s="6">
        <v>592</v>
      </c>
      <c r="B600" t="s">
        <v>697</v>
      </c>
      <c r="C600" t="s">
        <v>686</v>
      </c>
      <c r="D600" t="s">
        <v>46</v>
      </c>
      <c r="E600" s="6" t="s">
        <v>36</v>
      </c>
      <c r="F600" s="6" t="s">
        <v>29</v>
      </c>
      <c r="G600" s="7">
        <v>20000</v>
      </c>
      <c r="H600" s="7">
        <v>0</v>
      </c>
      <c r="I600" s="7">
        <v>20000</v>
      </c>
      <c r="J600" s="7">
        <v>574</v>
      </c>
      <c r="K600" s="7">
        <v>0</v>
      </c>
      <c r="L600" s="7">
        <f t="shared" si="28"/>
        <v>608</v>
      </c>
      <c r="M600" s="7">
        <v>2841.19</v>
      </c>
      <c r="N600" s="7">
        <f t="shared" si="30"/>
        <v>4023.19</v>
      </c>
      <c r="O600" s="7">
        <f t="shared" si="29"/>
        <v>15976.81</v>
      </c>
    </row>
    <row r="601" spans="1:15" ht="24.95" customHeight="1" x14ac:dyDescent="0.25">
      <c r="A601" s="6">
        <v>593</v>
      </c>
      <c r="B601" t="s">
        <v>698</v>
      </c>
      <c r="C601" t="s">
        <v>686</v>
      </c>
      <c r="D601" t="s">
        <v>46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28"/>
        <v>304</v>
      </c>
      <c r="M601" s="7">
        <v>25</v>
      </c>
      <c r="N601" s="7">
        <f t="shared" si="30"/>
        <v>616</v>
      </c>
      <c r="O601" s="7">
        <f t="shared" si="29"/>
        <v>9384</v>
      </c>
    </row>
    <row r="602" spans="1:15" ht="24.95" customHeight="1" x14ac:dyDescent="0.25">
      <c r="A602" s="6">
        <v>594</v>
      </c>
      <c r="B602" t="s">
        <v>1375</v>
      </c>
      <c r="C602" t="s">
        <v>686</v>
      </c>
      <c r="D602" t="s">
        <v>46</v>
      </c>
      <c r="E602" s="6" t="s">
        <v>36</v>
      </c>
      <c r="F602" s="6" t="s">
        <v>37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28"/>
        <v>334.4</v>
      </c>
      <c r="M602" s="7">
        <v>1740.46</v>
      </c>
      <c r="N602" s="7">
        <f t="shared" si="30"/>
        <v>2390.56</v>
      </c>
      <c r="O602" s="7">
        <f t="shared" si="29"/>
        <v>8609.44</v>
      </c>
    </row>
    <row r="603" spans="1:15" ht="24.95" customHeight="1" x14ac:dyDescent="0.25">
      <c r="A603" s="6">
        <v>595</v>
      </c>
      <c r="B603" t="s">
        <v>1491</v>
      </c>
      <c r="C603" t="s">
        <v>686</v>
      </c>
      <c r="D603" t="s">
        <v>46</v>
      </c>
      <c r="E603" s="6" t="s">
        <v>36</v>
      </c>
      <c r="F603" s="6" t="s">
        <v>29</v>
      </c>
      <c r="G603" s="7">
        <v>15000</v>
      </c>
      <c r="H603" s="7">
        <v>0</v>
      </c>
      <c r="I603" s="7">
        <v>15000</v>
      </c>
      <c r="J603" s="7">
        <v>430.5</v>
      </c>
      <c r="K603" s="7">
        <v>0</v>
      </c>
      <c r="L603" s="7">
        <f t="shared" si="28"/>
        <v>456</v>
      </c>
      <c r="M603" s="7">
        <v>25</v>
      </c>
      <c r="N603" s="7">
        <f t="shared" si="30"/>
        <v>911.5</v>
      </c>
      <c r="O603" s="7">
        <f t="shared" si="29"/>
        <v>14088.5</v>
      </c>
    </row>
    <row r="604" spans="1:15" ht="24.95" customHeight="1" x14ac:dyDescent="0.25">
      <c r="A604" s="6">
        <v>596</v>
      </c>
      <c r="B604" t="s">
        <v>1492</v>
      </c>
      <c r="C604" t="s">
        <v>686</v>
      </c>
      <c r="D604" t="s">
        <v>46</v>
      </c>
      <c r="E604" s="6" t="s">
        <v>36</v>
      </c>
      <c r="F604" s="6" t="s">
        <v>29</v>
      </c>
      <c r="G604" s="7">
        <v>15000</v>
      </c>
      <c r="H604" s="7">
        <v>0</v>
      </c>
      <c r="I604" s="7">
        <v>15000</v>
      </c>
      <c r="J604" s="7">
        <v>430.5</v>
      </c>
      <c r="K604" s="7">
        <v>0</v>
      </c>
      <c r="L604" s="7">
        <f t="shared" si="28"/>
        <v>456</v>
      </c>
      <c r="M604" s="7">
        <v>25</v>
      </c>
      <c r="N604" s="7">
        <f t="shared" si="30"/>
        <v>911.5</v>
      </c>
      <c r="O604" s="7">
        <f t="shared" si="29"/>
        <v>14088.5</v>
      </c>
    </row>
    <row r="605" spans="1:15" ht="24.95" customHeight="1" x14ac:dyDescent="0.25">
      <c r="A605" s="6">
        <v>597</v>
      </c>
      <c r="B605" s="6" t="s">
        <v>699</v>
      </c>
      <c r="C605" s="6" t="s">
        <v>686</v>
      </c>
      <c r="D605" s="6" t="s">
        <v>100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28"/>
        <v>334.4</v>
      </c>
      <c r="M605" s="7">
        <v>25</v>
      </c>
      <c r="N605" s="7">
        <f t="shared" si="30"/>
        <v>675.09999999999991</v>
      </c>
      <c r="O605" s="7">
        <f t="shared" si="29"/>
        <v>10324.9</v>
      </c>
    </row>
    <row r="606" spans="1:15" ht="24.95" customHeight="1" x14ac:dyDescent="0.25">
      <c r="A606" s="6">
        <v>598</v>
      </c>
      <c r="B606" s="6" t="s">
        <v>700</v>
      </c>
      <c r="C606" s="6" t="s">
        <v>686</v>
      </c>
      <c r="D606" s="6" t="s">
        <v>182</v>
      </c>
      <c r="E606" s="6" t="s">
        <v>28</v>
      </c>
      <c r="F606" s="6" t="s">
        <v>37</v>
      </c>
      <c r="G606" s="7">
        <v>40000</v>
      </c>
      <c r="H606" s="7">
        <v>0</v>
      </c>
      <c r="I606" s="7">
        <v>40000</v>
      </c>
      <c r="J606" s="7">
        <v>1148</v>
      </c>
      <c r="K606" s="7">
        <v>442.65</v>
      </c>
      <c r="L606" s="7">
        <f t="shared" si="28"/>
        <v>1216</v>
      </c>
      <c r="M606" s="7">
        <v>13237.89</v>
      </c>
      <c r="N606" s="7">
        <f t="shared" si="30"/>
        <v>16044.539999999999</v>
      </c>
      <c r="O606" s="7">
        <f t="shared" si="29"/>
        <v>23955.46</v>
      </c>
    </row>
    <row r="607" spans="1:15" ht="24.95" customHeight="1" x14ac:dyDescent="0.25">
      <c r="A607" s="6">
        <v>599</v>
      </c>
      <c r="B607" s="6" t="s">
        <v>701</v>
      </c>
      <c r="C607" s="6" t="s">
        <v>686</v>
      </c>
      <c r="D607" s="6" t="s">
        <v>100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28"/>
        <v>334.4</v>
      </c>
      <c r="M607" s="7">
        <v>25</v>
      </c>
      <c r="N607" s="7">
        <f t="shared" si="30"/>
        <v>675.09999999999991</v>
      </c>
      <c r="O607" s="7">
        <f t="shared" si="29"/>
        <v>10324.9</v>
      </c>
    </row>
    <row r="608" spans="1:15" ht="24.95" customHeight="1" x14ac:dyDescent="0.25">
      <c r="A608" s="6">
        <v>600</v>
      </c>
      <c r="B608" s="6" t="s">
        <v>702</v>
      </c>
      <c r="C608" s="6" t="s">
        <v>686</v>
      </c>
      <c r="D608" s="6" t="s">
        <v>100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28"/>
        <v>334.4</v>
      </c>
      <c r="M608" s="7">
        <v>1163.03</v>
      </c>
      <c r="N608" s="7">
        <f t="shared" si="30"/>
        <v>1813.1299999999999</v>
      </c>
      <c r="O608" s="7">
        <f t="shared" si="29"/>
        <v>9186.8700000000008</v>
      </c>
    </row>
    <row r="609" spans="1:15" ht="24.95" customHeight="1" x14ac:dyDescent="0.25">
      <c r="A609" s="6">
        <v>601</v>
      </c>
      <c r="B609" s="6" t="s">
        <v>703</v>
      </c>
      <c r="C609" s="6" t="s">
        <v>686</v>
      </c>
      <c r="D609" s="6" t="s">
        <v>670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28"/>
        <v>334.4</v>
      </c>
      <c r="M609" s="7">
        <v>25</v>
      </c>
      <c r="N609" s="7">
        <f t="shared" si="30"/>
        <v>675.09999999999991</v>
      </c>
      <c r="O609" s="7">
        <f t="shared" si="29"/>
        <v>10324.9</v>
      </c>
    </row>
    <row r="610" spans="1:15" ht="24.95" customHeight="1" x14ac:dyDescent="0.25">
      <c r="A610" s="6">
        <v>602</v>
      </c>
      <c r="B610" s="6" t="s">
        <v>704</v>
      </c>
      <c r="C610" s="6" t="s">
        <v>686</v>
      </c>
      <c r="D610" s="6" t="s">
        <v>100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28"/>
        <v>334.4</v>
      </c>
      <c r="M610" s="7">
        <v>25</v>
      </c>
      <c r="N610" s="7">
        <f t="shared" si="30"/>
        <v>675.09999999999991</v>
      </c>
      <c r="O610" s="7">
        <f t="shared" si="29"/>
        <v>10324.9</v>
      </c>
    </row>
    <row r="611" spans="1:15" ht="24.95" customHeight="1" x14ac:dyDescent="0.25">
      <c r="A611" s="6">
        <v>603</v>
      </c>
      <c r="B611" s="6" t="s">
        <v>705</v>
      </c>
      <c r="C611" s="6" t="s">
        <v>686</v>
      </c>
      <c r="D611" s="6" t="s">
        <v>46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28"/>
        <v>334.4</v>
      </c>
      <c r="M611" s="7">
        <v>2489.6</v>
      </c>
      <c r="N611" s="7">
        <f t="shared" si="30"/>
        <v>3139.7</v>
      </c>
      <c r="O611" s="7">
        <f t="shared" si="29"/>
        <v>7860.3</v>
      </c>
    </row>
    <row r="612" spans="1:15" ht="24.95" customHeight="1" x14ac:dyDescent="0.25">
      <c r="A612" s="6">
        <v>604</v>
      </c>
      <c r="B612" s="6" t="s">
        <v>706</v>
      </c>
      <c r="C612" s="6" t="s">
        <v>686</v>
      </c>
      <c r="D612" s="6" t="s">
        <v>100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28"/>
        <v>334.4</v>
      </c>
      <c r="M612" s="7">
        <v>725</v>
      </c>
      <c r="N612" s="7">
        <f t="shared" si="30"/>
        <v>1375.1</v>
      </c>
      <c r="O612" s="7">
        <f t="shared" si="29"/>
        <v>9624.9</v>
      </c>
    </row>
    <row r="613" spans="1:15" ht="24.95" customHeight="1" x14ac:dyDescent="0.25">
      <c r="A613" s="6">
        <v>605</v>
      </c>
      <c r="B613" s="6" t="s">
        <v>707</v>
      </c>
      <c r="C613" s="6" t="s">
        <v>610</v>
      </c>
      <c r="D613" s="6" t="s">
        <v>1541</v>
      </c>
      <c r="E613" s="6" t="s">
        <v>54</v>
      </c>
      <c r="F613" s="6" t="s">
        <v>37</v>
      </c>
      <c r="G613" s="7">
        <v>57500</v>
      </c>
      <c r="H613" s="7">
        <v>0</v>
      </c>
      <c r="I613" s="7">
        <v>57500</v>
      </c>
      <c r="J613" s="7">
        <v>1650.25</v>
      </c>
      <c r="K613" s="7">
        <v>3016.23</v>
      </c>
      <c r="L613" s="7">
        <f t="shared" si="28"/>
        <v>1748</v>
      </c>
      <c r="M613" s="7">
        <v>425</v>
      </c>
      <c r="N613" s="7">
        <f t="shared" si="30"/>
        <v>6839.48</v>
      </c>
      <c r="O613" s="7">
        <f t="shared" si="29"/>
        <v>50660.520000000004</v>
      </c>
    </row>
    <row r="614" spans="1:15" ht="24.95" customHeight="1" x14ac:dyDescent="0.25">
      <c r="A614" s="6">
        <v>606</v>
      </c>
      <c r="B614" s="6" t="s">
        <v>708</v>
      </c>
      <c r="C614" s="6" t="s">
        <v>686</v>
      </c>
      <c r="D614" s="6" t="s">
        <v>182</v>
      </c>
      <c r="E614" s="6" t="s">
        <v>28</v>
      </c>
      <c r="F614" s="6" t="s">
        <v>29</v>
      </c>
      <c r="G614" s="7">
        <v>50000</v>
      </c>
      <c r="H614" s="7">
        <v>0</v>
      </c>
      <c r="I614" s="7">
        <v>50000</v>
      </c>
      <c r="J614" s="7">
        <v>1435</v>
      </c>
      <c r="K614" s="7">
        <v>1596.68</v>
      </c>
      <c r="L614" s="7">
        <f t="shared" si="28"/>
        <v>1520</v>
      </c>
      <c r="M614" s="7">
        <v>4875.46</v>
      </c>
      <c r="N614" s="7">
        <f t="shared" si="30"/>
        <v>9427.14</v>
      </c>
      <c r="O614" s="7">
        <f t="shared" si="29"/>
        <v>40572.86</v>
      </c>
    </row>
    <row r="615" spans="1:15" ht="24.95" customHeight="1" x14ac:dyDescent="0.25">
      <c r="A615" s="6">
        <v>607</v>
      </c>
      <c r="B615" s="6" t="s">
        <v>709</v>
      </c>
      <c r="C615" s="6" t="s">
        <v>686</v>
      </c>
      <c r="D615" s="6" t="s">
        <v>114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2317.34</v>
      </c>
      <c r="N615" s="7">
        <f t="shared" si="30"/>
        <v>2967.44</v>
      </c>
      <c r="O615" s="7">
        <f t="shared" si="29"/>
        <v>8032.5599999999995</v>
      </c>
    </row>
    <row r="616" spans="1:15" ht="24.95" customHeight="1" x14ac:dyDescent="0.25">
      <c r="A616" s="6">
        <v>608</v>
      </c>
      <c r="B616" s="6" t="s">
        <v>710</v>
      </c>
      <c r="C616" s="6" t="s">
        <v>686</v>
      </c>
      <c r="D616" s="6" t="s">
        <v>173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25</v>
      </c>
      <c r="N616" s="7">
        <f t="shared" si="30"/>
        <v>675.09999999999991</v>
      </c>
      <c r="O616" s="7">
        <f t="shared" si="29"/>
        <v>10324.9</v>
      </c>
    </row>
    <row r="617" spans="1:15" ht="24.95" customHeight="1" x14ac:dyDescent="0.25">
      <c r="A617" s="6">
        <v>609</v>
      </c>
      <c r="B617" s="6" t="s">
        <v>711</v>
      </c>
      <c r="C617" s="6" t="s">
        <v>686</v>
      </c>
      <c r="D617" s="6" t="s">
        <v>100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28"/>
        <v>334.4</v>
      </c>
      <c r="M617" s="7">
        <v>25</v>
      </c>
      <c r="N617" s="7">
        <f t="shared" si="30"/>
        <v>675.09999999999991</v>
      </c>
      <c r="O617" s="7">
        <f t="shared" si="29"/>
        <v>10324.9</v>
      </c>
    </row>
    <row r="618" spans="1:15" ht="24.95" customHeight="1" x14ac:dyDescent="0.25">
      <c r="A618" s="6">
        <v>610</v>
      </c>
      <c r="B618" s="6" t="s">
        <v>712</v>
      </c>
      <c r="C618" s="6" t="s">
        <v>686</v>
      </c>
      <c r="D618" s="6" t="s">
        <v>100</v>
      </c>
      <c r="E618" s="6" t="s">
        <v>36</v>
      </c>
      <c r="F618" s="6" t="s">
        <v>37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28"/>
        <v>334.4</v>
      </c>
      <c r="M618" s="7">
        <v>25</v>
      </c>
      <c r="N618" s="7">
        <f t="shared" si="30"/>
        <v>675.09999999999991</v>
      </c>
      <c r="O618" s="7">
        <f t="shared" si="29"/>
        <v>10324.9</v>
      </c>
    </row>
    <row r="619" spans="1:15" ht="24.95" customHeight="1" x14ac:dyDescent="0.25">
      <c r="A619" s="6">
        <v>611</v>
      </c>
      <c r="B619" s="6" t="s">
        <v>713</v>
      </c>
      <c r="C619" s="6" t="s">
        <v>686</v>
      </c>
      <c r="D619" s="6" t="s">
        <v>121</v>
      </c>
      <c r="E619" s="6" t="s">
        <v>36</v>
      </c>
      <c r="F619" s="6" t="s">
        <v>37</v>
      </c>
      <c r="G619" s="7">
        <v>25000</v>
      </c>
      <c r="H619" s="7">
        <v>0</v>
      </c>
      <c r="I619" s="7">
        <v>25000</v>
      </c>
      <c r="J619" s="7">
        <v>717.5</v>
      </c>
      <c r="K619" s="7">
        <v>0</v>
      </c>
      <c r="L619" s="7">
        <f t="shared" si="28"/>
        <v>760</v>
      </c>
      <c r="M619" s="7">
        <v>25</v>
      </c>
      <c r="N619" s="7">
        <f t="shared" si="30"/>
        <v>1502.5</v>
      </c>
      <c r="O619" s="7">
        <f t="shared" si="29"/>
        <v>23497.5</v>
      </c>
    </row>
    <row r="620" spans="1:15" ht="24.95" customHeight="1" x14ac:dyDescent="0.25">
      <c r="A620" s="6">
        <v>612</v>
      </c>
      <c r="B620" s="6" t="s">
        <v>714</v>
      </c>
      <c r="C620" s="6" t="s">
        <v>686</v>
      </c>
      <c r="D620" s="6" t="s">
        <v>715</v>
      </c>
      <c r="E620" s="6" t="s">
        <v>36</v>
      </c>
      <c r="F620" s="6" t="s">
        <v>29</v>
      </c>
      <c r="G620" s="7">
        <v>15000</v>
      </c>
      <c r="H620" s="7">
        <v>0</v>
      </c>
      <c r="I620" s="7">
        <v>15000</v>
      </c>
      <c r="J620" s="7">
        <v>430.5</v>
      </c>
      <c r="K620" s="7">
        <v>0</v>
      </c>
      <c r="L620" s="7">
        <f t="shared" si="28"/>
        <v>456</v>
      </c>
      <c r="M620" s="7">
        <v>4733.6499999999996</v>
      </c>
      <c r="N620" s="7">
        <f t="shared" si="30"/>
        <v>5620.15</v>
      </c>
      <c r="O620" s="7">
        <f t="shared" si="29"/>
        <v>9379.85</v>
      </c>
    </row>
    <row r="621" spans="1:15" ht="24.95" customHeight="1" x14ac:dyDescent="0.25">
      <c r="A621" s="6">
        <v>613</v>
      </c>
      <c r="B621" s="6" t="s">
        <v>716</v>
      </c>
      <c r="C621" s="6" t="s">
        <v>686</v>
      </c>
      <c r="D621" s="6" t="s">
        <v>46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f>+G621+H621</f>
        <v>11000</v>
      </c>
      <c r="J621" s="7">
        <v>315.7</v>
      </c>
      <c r="K621" s="7">
        <v>0</v>
      </c>
      <c r="L621" s="7">
        <f t="shared" si="28"/>
        <v>334.4</v>
      </c>
      <c r="M621" s="7">
        <v>25</v>
      </c>
      <c r="N621" s="7">
        <f t="shared" si="30"/>
        <v>675.09999999999991</v>
      </c>
      <c r="O621" s="7">
        <f t="shared" si="29"/>
        <v>10324.9</v>
      </c>
    </row>
    <row r="622" spans="1:15" ht="24.95" customHeight="1" x14ac:dyDescent="0.25">
      <c r="A622" s="6">
        <v>614</v>
      </c>
      <c r="B622" s="6" t="s">
        <v>717</v>
      </c>
      <c r="C622" s="6" t="s">
        <v>686</v>
      </c>
      <c r="D622" s="6" t="s">
        <v>100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25</v>
      </c>
      <c r="N622" s="7">
        <f t="shared" si="30"/>
        <v>675.09999999999991</v>
      </c>
      <c r="O622" s="7">
        <f t="shared" si="29"/>
        <v>10324.9</v>
      </c>
    </row>
    <row r="623" spans="1:15" ht="24.95" customHeight="1" x14ac:dyDescent="0.25">
      <c r="A623" s="6">
        <v>615</v>
      </c>
      <c r="B623" s="6" t="s">
        <v>718</v>
      </c>
      <c r="C623" s="6" t="s">
        <v>686</v>
      </c>
      <c r="D623" s="6" t="s">
        <v>100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28"/>
        <v>334.4</v>
      </c>
      <c r="M623" s="7">
        <v>25</v>
      </c>
      <c r="N623" s="7">
        <f t="shared" si="30"/>
        <v>675.09999999999991</v>
      </c>
      <c r="O623" s="7">
        <f t="shared" si="29"/>
        <v>10324.9</v>
      </c>
    </row>
    <row r="624" spans="1:15" ht="24.95" customHeight="1" x14ac:dyDescent="0.25">
      <c r="A624" s="6">
        <v>616</v>
      </c>
      <c r="B624" s="6" t="s">
        <v>719</v>
      </c>
      <c r="C624" s="6" t="s">
        <v>686</v>
      </c>
      <c r="D624" s="6" t="s">
        <v>114</v>
      </c>
      <c r="E624" s="6" t="s">
        <v>36</v>
      </c>
      <c r="F624" s="6" t="s">
        <v>37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28"/>
        <v>334.4</v>
      </c>
      <c r="M624" s="7">
        <v>9213.56</v>
      </c>
      <c r="N624" s="7">
        <f t="shared" si="30"/>
        <v>9863.66</v>
      </c>
      <c r="O624" s="7">
        <f t="shared" si="29"/>
        <v>1136.3400000000001</v>
      </c>
    </row>
    <row r="625" spans="1:15" ht="24.95" customHeight="1" x14ac:dyDescent="0.25">
      <c r="A625" s="6">
        <v>617</v>
      </c>
      <c r="B625" s="6" t="s">
        <v>720</v>
      </c>
      <c r="C625" s="6" t="s">
        <v>686</v>
      </c>
      <c r="D625" s="6" t="s">
        <v>1002</v>
      </c>
      <c r="E625" s="6" t="s">
        <v>54</v>
      </c>
      <c r="F625" s="6" t="s">
        <v>29</v>
      </c>
      <c r="G625" s="7">
        <v>57500</v>
      </c>
      <c r="H625" s="7">
        <v>0</v>
      </c>
      <c r="I625" s="7">
        <v>57500</v>
      </c>
      <c r="J625" s="7">
        <v>1650.25</v>
      </c>
      <c r="K625" s="7">
        <v>1883.24</v>
      </c>
      <c r="L625" s="7">
        <f t="shared" si="28"/>
        <v>1748</v>
      </c>
      <c r="M625" s="7">
        <v>9297.64</v>
      </c>
      <c r="N625" s="7">
        <f t="shared" si="30"/>
        <v>14579.13</v>
      </c>
      <c r="O625" s="7">
        <f t="shared" si="29"/>
        <v>42920.87</v>
      </c>
    </row>
    <row r="626" spans="1:15" ht="24.95" customHeight="1" x14ac:dyDescent="0.25">
      <c r="A626" s="6">
        <v>618</v>
      </c>
      <c r="B626" s="6" t="s">
        <v>721</v>
      </c>
      <c r="C626" s="6" t="s">
        <v>686</v>
      </c>
      <c r="D626" s="6" t="s">
        <v>100</v>
      </c>
      <c r="E626" s="6" t="s">
        <v>36</v>
      </c>
      <c r="F626" s="6" t="s">
        <v>29</v>
      </c>
      <c r="G626" s="7">
        <v>30000</v>
      </c>
      <c r="H626" s="7">
        <v>0</v>
      </c>
      <c r="I626" s="7">
        <v>30000</v>
      </c>
      <c r="J626" s="7">
        <v>861</v>
      </c>
      <c r="K626" s="7">
        <v>0</v>
      </c>
      <c r="L626" s="7">
        <f t="shared" si="28"/>
        <v>912</v>
      </c>
      <c r="M626" s="7">
        <v>25</v>
      </c>
      <c r="N626" s="7">
        <f t="shared" si="30"/>
        <v>1798</v>
      </c>
      <c r="O626" s="7">
        <f t="shared" si="29"/>
        <v>28202</v>
      </c>
    </row>
    <row r="627" spans="1:15" ht="24.95" customHeight="1" x14ac:dyDescent="0.25">
      <c r="A627" s="6">
        <v>619</v>
      </c>
      <c r="B627" s="6" t="s">
        <v>722</v>
      </c>
      <c r="C627" s="6" t="s">
        <v>686</v>
      </c>
      <c r="D627" s="6" t="s">
        <v>196</v>
      </c>
      <c r="E627" s="6" t="s">
        <v>28</v>
      </c>
      <c r="F627" s="6" t="s">
        <v>37</v>
      </c>
      <c r="G627" s="7">
        <v>46000</v>
      </c>
      <c r="H627" s="7">
        <v>0</v>
      </c>
      <c r="I627" s="7">
        <v>46000</v>
      </c>
      <c r="J627" s="7">
        <v>1320.2</v>
      </c>
      <c r="K627" s="7">
        <v>1032.1400000000001</v>
      </c>
      <c r="L627" s="7">
        <f t="shared" si="28"/>
        <v>1398.4</v>
      </c>
      <c r="M627" s="7">
        <v>5315.46</v>
      </c>
      <c r="N627" s="7">
        <f t="shared" si="30"/>
        <v>9066.2000000000007</v>
      </c>
      <c r="O627" s="7">
        <f t="shared" si="29"/>
        <v>36933.800000000003</v>
      </c>
    </row>
    <row r="628" spans="1:15" ht="24.95" customHeight="1" x14ac:dyDescent="0.25">
      <c r="A628" s="6">
        <v>620</v>
      </c>
      <c r="B628" s="6" t="s">
        <v>723</v>
      </c>
      <c r="C628" s="6" t="s">
        <v>686</v>
      </c>
      <c r="D628" s="6" t="s">
        <v>196</v>
      </c>
      <c r="E628" s="6" t="s">
        <v>54</v>
      </c>
      <c r="F628" s="6" t="s">
        <v>29</v>
      </c>
      <c r="G628" s="7">
        <v>57500</v>
      </c>
      <c r="H628" s="7">
        <v>0</v>
      </c>
      <c r="I628" s="7">
        <v>57500</v>
      </c>
      <c r="J628" s="7">
        <v>1650.25</v>
      </c>
      <c r="K628" s="7">
        <v>2673.13</v>
      </c>
      <c r="L628" s="7">
        <f t="shared" si="28"/>
        <v>1748</v>
      </c>
      <c r="M628" s="7">
        <v>2140.46</v>
      </c>
      <c r="N628" s="7">
        <f t="shared" si="30"/>
        <v>8211.84</v>
      </c>
      <c r="O628" s="7">
        <f t="shared" si="29"/>
        <v>49288.160000000003</v>
      </c>
    </row>
    <row r="629" spans="1:15" ht="24.95" customHeight="1" x14ac:dyDescent="0.25">
      <c r="A629" s="6">
        <v>621</v>
      </c>
      <c r="B629" s="6" t="s">
        <v>724</v>
      </c>
      <c r="C629" s="6" t="s">
        <v>686</v>
      </c>
      <c r="D629" s="6" t="s">
        <v>100</v>
      </c>
      <c r="E629" s="6" t="s">
        <v>36</v>
      </c>
      <c r="F629" s="6" t="s">
        <v>29</v>
      </c>
      <c r="G629" s="7">
        <v>11000</v>
      </c>
      <c r="H629" s="7">
        <v>0</v>
      </c>
      <c r="I629" s="7">
        <v>11000</v>
      </c>
      <c r="J629" s="7">
        <v>315.7</v>
      </c>
      <c r="K629" s="7">
        <v>0</v>
      </c>
      <c r="L629" s="7">
        <f t="shared" si="28"/>
        <v>334.4</v>
      </c>
      <c r="M629" s="7">
        <v>25</v>
      </c>
      <c r="N629" s="7">
        <f t="shared" si="30"/>
        <v>675.09999999999991</v>
      </c>
      <c r="O629" s="7">
        <f t="shared" si="29"/>
        <v>10324.9</v>
      </c>
    </row>
    <row r="630" spans="1:15" ht="24.95" customHeight="1" x14ac:dyDescent="0.25">
      <c r="A630" s="6">
        <v>622</v>
      </c>
      <c r="B630" s="6" t="s">
        <v>725</v>
      </c>
      <c r="C630" s="6" t="s">
        <v>686</v>
      </c>
      <c r="D630" s="6" t="s">
        <v>196</v>
      </c>
      <c r="E630" s="6" t="s">
        <v>28</v>
      </c>
      <c r="F630" s="6" t="s">
        <v>29</v>
      </c>
      <c r="G630" s="7">
        <v>57500</v>
      </c>
      <c r="H630" s="7">
        <v>0</v>
      </c>
      <c r="I630" s="7">
        <v>57500</v>
      </c>
      <c r="J630" s="7">
        <v>1650.25</v>
      </c>
      <c r="K630" s="7">
        <v>3016.23</v>
      </c>
      <c r="L630" s="7">
        <f t="shared" si="28"/>
        <v>1748</v>
      </c>
      <c r="M630" s="7">
        <v>3560</v>
      </c>
      <c r="N630" s="7">
        <f t="shared" si="30"/>
        <v>9974.48</v>
      </c>
      <c r="O630" s="7">
        <f t="shared" si="29"/>
        <v>47525.520000000004</v>
      </c>
    </row>
    <row r="631" spans="1:15" ht="24.95" customHeight="1" x14ac:dyDescent="0.25">
      <c r="A631" s="6">
        <v>623</v>
      </c>
      <c r="B631" s="6" t="s">
        <v>726</v>
      </c>
      <c r="C631" s="6" t="s">
        <v>686</v>
      </c>
      <c r="D631" s="6" t="s">
        <v>173</v>
      </c>
      <c r="E631" s="6" t="s">
        <v>36</v>
      </c>
      <c r="F631" s="6" t="s">
        <v>29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28"/>
        <v>334.4</v>
      </c>
      <c r="M631" s="7">
        <v>25</v>
      </c>
      <c r="N631" s="7">
        <f t="shared" si="30"/>
        <v>675.09999999999991</v>
      </c>
      <c r="O631" s="7">
        <f t="shared" si="29"/>
        <v>10324.9</v>
      </c>
    </row>
    <row r="632" spans="1:15" ht="24.95" customHeight="1" x14ac:dyDescent="0.25">
      <c r="A632" s="6">
        <v>624</v>
      </c>
      <c r="B632" s="6" t="s">
        <v>727</v>
      </c>
      <c r="C632" s="6" t="s">
        <v>686</v>
      </c>
      <c r="D632" s="6" t="s">
        <v>1542</v>
      </c>
      <c r="E632" s="6" t="s">
        <v>28</v>
      </c>
      <c r="F632" s="6" t="s">
        <v>37</v>
      </c>
      <c r="G632" s="7">
        <v>50000</v>
      </c>
      <c r="H632" s="7">
        <v>0</v>
      </c>
      <c r="I632" s="7">
        <v>50000</v>
      </c>
      <c r="J632" s="7">
        <v>1435</v>
      </c>
      <c r="K632" s="7">
        <v>1854</v>
      </c>
      <c r="L632" s="7">
        <f t="shared" si="28"/>
        <v>1520</v>
      </c>
      <c r="M632" s="7">
        <v>1785</v>
      </c>
      <c r="N632" s="7">
        <f t="shared" si="30"/>
        <v>6594</v>
      </c>
      <c r="O632" s="7">
        <f t="shared" si="29"/>
        <v>43406</v>
      </c>
    </row>
    <row r="633" spans="1:15" ht="24.95" customHeight="1" x14ac:dyDescent="0.25">
      <c r="A633" s="6">
        <v>625</v>
      </c>
      <c r="B633" s="6" t="s">
        <v>728</v>
      </c>
      <c r="C633" s="6" t="s">
        <v>686</v>
      </c>
      <c r="D633" s="6" t="s">
        <v>40</v>
      </c>
      <c r="E633" s="6" t="s">
        <v>36</v>
      </c>
      <c r="F633" s="6" t="s">
        <v>29</v>
      </c>
      <c r="G633" s="7">
        <v>21000</v>
      </c>
      <c r="H633" s="7">
        <v>0</v>
      </c>
      <c r="I633" s="7">
        <v>21000</v>
      </c>
      <c r="J633" s="7">
        <f>+G633*2.87%</f>
        <v>602.70000000000005</v>
      </c>
      <c r="K633" s="7">
        <v>0</v>
      </c>
      <c r="L633" s="7">
        <f t="shared" si="28"/>
        <v>638.4</v>
      </c>
      <c r="M633" s="7">
        <v>25</v>
      </c>
      <c r="N633" s="7">
        <f t="shared" si="30"/>
        <v>1266.0999999999999</v>
      </c>
      <c r="O633" s="7">
        <f t="shared" si="29"/>
        <v>19733.900000000001</v>
      </c>
    </row>
    <row r="634" spans="1:15" ht="24.95" customHeight="1" x14ac:dyDescent="0.25">
      <c r="A634" s="6">
        <v>626</v>
      </c>
      <c r="B634" t="s">
        <v>729</v>
      </c>
      <c r="C634" s="6" t="s">
        <v>686</v>
      </c>
      <c r="D634" t="s">
        <v>46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28"/>
        <v>334.4</v>
      </c>
      <c r="M634" s="7">
        <v>25</v>
      </c>
      <c r="N634" s="7">
        <f t="shared" si="30"/>
        <v>675.09999999999991</v>
      </c>
      <c r="O634" s="7">
        <f t="shared" si="29"/>
        <v>10324.9</v>
      </c>
    </row>
    <row r="635" spans="1:15" ht="24.95" customHeight="1" x14ac:dyDescent="0.25">
      <c r="A635" s="6">
        <v>627</v>
      </c>
      <c r="B635" t="s">
        <v>730</v>
      </c>
      <c r="C635" s="6" t="s">
        <v>686</v>
      </c>
      <c r="D635" t="s">
        <v>46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28"/>
        <v>334.4</v>
      </c>
      <c r="M635" s="7">
        <v>25</v>
      </c>
      <c r="N635" s="7">
        <f t="shared" si="30"/>
        <v>675.09999999999991</v>
      </c>
      <c r="O635" s="7">
        <f t="shared" si="29"/>
        <v>10324.9</v>
      </c>
    </row>
    <row r="636" spans="1:15" ht="24.95" customHeight="1" x14ac:dyDescent="0.25">
      <c r="A636" s="6">
        <v>628</v>
      </c>
      <c r="B636" t="s">
        <v>731</v>
      </c>
      <c r="C636" s="6" t="s">
        <v>686</v>
      </c>
      <c r="D636" t="s">
        <v>40</v>
      </c>
      <c r="E636" s="6" t="s">
        <v>36</v>
      </c>
      <c r="F636" s="6" t="s">
        <v>29</v>
      </c>
      <c r="G636" s="7">
        <v>30000</v>
      </c>
      <c r="H636" s="7">
        <v>0</v>
      </c>
      <c r="I636" s="7">
        <v>30000</v>
      </c>
      <c r="J636" s="7">
        <v>861</v>
      </c>
      <c r="K636" s="7">
        <v>0</v>
      </c>
      <c r="L636" s="7">
        <f t="shared" si="28"/>
        <v>912</v>
      </c>
      <c r="M636" s="7">
        <v>12025</v>
      </c>
      <c r="N636" s="7">
        <f t="shared" si="30"/>
        <v>13798</v>
      </c>
      <c r="O636" s="7">
        <f t="shared" si="29"/>
        <v>16202</v>
      </c>
    </row>
    <row r="637" spans="1:15" ht="24.95" customHeight="1" x14ac:dyDescent="0.25">
      <c r="A637" s="6">
        <v>629</v>
      </c>
      <c r="B637" t="s">
        <v>732</v>
      </c>
      <c r="C637" s="6" t="s">
        <v>686</v>
      </c>
      <c r="D637" t="s">
        <v>46</v>
      </c>
      <c r="E637" s="6" t="s">
        <v>36</v>
      </c>
      <c r="F637" s="6" t="s">
        <v>29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28"/>
        <v>334.4</v>
      </c>
      <c r="M637" s="7">
        <v>25</v>
      </c>
      <c r="N637" s="7">
        <f t="shared" si="30"/>
        <v>675.09999999999991</v>
      </c>
      <c r="O637" s="7">
        <f t="shared" si="29"/>
        <v>10324.9</v>
      </c>
    </row>
    <row r="638" spans="1:15" ht="24.95" customHeight="1" x14ac:dyDescent="0.25">
      <c r="A638" s="6">
        <v>630</v>
      </c>
      <c r="B638" t="s">
        <v>733</v>
      </c>
      <c r="C638" s="6" t="s">
        <v>686</v>
      </c>
      <c r="D638" t="s">
        <v>46</v>
      </c>
      <c r="E638" s="6" t="s">
        <v>36</v>
      </c>
      <c r="F638" s="6" t="s">
        <v>37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28"/>
        <v>334.4</v>
      </c>
      <c r="M638" s="7">
        <v>25</v>
      </c>
      <c r="N638" s="7">
        <f t="shared" si="30"/>
        <v>675.09999999999991</v>
      </c>
      <c r="O638" s="7">
        <f t="shared" si="29"/>
        <v>10324.9</v>
      </c>
    </row>
    <row r="639" spans="1:15" ht="24.95" customHeight="1" x14ac:dyDescent="0.25">
      <c r="A639" s="6">
        <v>631</v>
      </c>
      <c r="B639" t="s">
        <v>734</v>
      </c>
      <c r="C639" s="6" t="s">
        <v>686</v>
      </c>
      <c r="D639" t="s">
        <v>46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28"/>
        <v>334.4</v>
      </c>
      <c r="M639" s="7">
        <v>25</v>
      </c>
      <c r="N639" s="7">
        <f t="shared" si="30"/>
        <v>675.09999999999991</v>
      </c>
      <c r="O639" s="7">
        <f t="shared" si="29"/>
        <v>10324.9</v>
      </c>
    </row>
    <row r="640" spans="1:15" ht="24.95" customHeight="1" x14ac:dyDescent="0.25">
      <c r="A640" s="6">
        <v>632</v>
      </c>
      <c r="B640" t="s">
        <v>735</v>
      </c>
      <c r="C640" s="6" t="s">
        <v>686</v>
      </c>
      <c r="D640" t="s">
        <v>46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28"/>
        <v>334.4</v>
      </c>
      <c r="M640" s="7">
        <v>2933.53</v>
      </c>
      <c r="N640" s="7">
        <f t="shared" si="30"/>
        <v>3583.63</v>
      </c>
      <c r="O640" s="7">
        <f t="shared" si="29"/>
        <v>7416.37</v>
      </c>
    </row>
    <row r="641" spans="1:15" ht="24.95" customHeight="1" x14ac:dyDescent="0.25">
      <c r="A641" s="6">
        <v>633</v>
      </c>
      <c r="B641" t="s">
        <v>736</v>
      </c>
      <c r="C641" s="6" t="s">
        <v>686</v>
      </c>
      <c r="D641" t="s">
        <v>46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28"/>
        <v>334.4</v>
      </c>
      <c r="M641" s="7">
        <v>1025</v>
      </c>
      <c r="N641" s="7">
        <f t="shared" si="30"/>
        <v>1675.1</v>
      </c>
      <c r="O641" s="7">
        <f t="shared" si="29"/>
        <v>9324.9</v>
      </c>
    </row>
    <row r="642" spans="1:15" ht="24.95" customHeight="1" x14ac:dyDescent="0.25">
      <c r="A642" s="6">
        <v>634</v>
      </c>
      <c r="B642" t="s">
        <v>1318</v>
      </c>
      <c r="C642" s="6" t="s">
        <v>686</v>
      </c>
      <c r="D642" t="s">
        <v>46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25</v>
      </c>
      <c r="N642" s="7">
        <f t="shared" si="30"/>
        <v>675.09999999999991</v>
      </c>
      <c r="O642" s="7">
        <f t="shared" si="29"/>
        <v>10324.9</v>
      </c>
    </row>
    <row r="643" spans="1:15" ht="24.95" customHeight="1" x14ac:dyDescent="0.25">
      <c r="A643" s="6">
        <v>635</v>
      </c>
      <c r="B643" t="s">
        <v>1471</v>
      </c>
      <c r="C643" s="6" t="s">
        <v>686</v>
      </c>
      <c r="D643" t="s">
        <v>46</v>
      </c>
      <c r="E643" s="6" t="s">
        <v>36</v>
      </c>
      <c r="F643" s="6" t="s">
        <v>29</v>
      </c>
      <c r="G643" s="7">
        <v>15000</v>
      </c>
      <c r="H643" s="7">
        <v>0</v>
      </c>
      <c r="I643" s="7">
        <v>15000</v>
      </c>
      <c r="J643" s="7">
        <v>430.5</v>
      </c>
      <c r="K643" s="7">
        <v>0</v>
      </c>
      <c r="L643" s="7">
        <f t="shared" si="28"/>
        <v>456</v>
      </c>
      <c r="M643" s="7">
        <v>25</v>
      </c>
      <c r="N643" s="7">
        <f t="shared" si="30"/>
        <v>911.5</v>
      </c>
      <c r="O643" s="7">
        <f t="shared" si="29"/>
        <v>14088.5</v>
      </c>
    </row>
    <row r="644" spans="1:15" ht="24.95" customHeight="1" x14ac:dyDescent="0.25">
      <c r="A644" s="6">
        <v>636</v>
      </c>
      <c r="B644" t="s">
        <v>737</v>
      </c>
      <c r="C644" s="6" t="s">
        <v>686</v>
      </c>
      <c r="D644" t="s">
        <v>40</v>
      </c>
      <c r="E644" s="6" t="s">
        <v>28</v>
      </c>
      <c r="F644" s="6" t="s">
        <v>29</v>
      </c>
      <c r="G644" s="7">
        <v>22000</v>
      </c>
      <c r="H644" s="7">
        <v>0</v>
      </c>
      <c r="I644" s="7">
        <v>22000</v>
      </c>
      <c r="J644" s="7">
        <v>631.4</v>
      </c>
      <c r="K644" s="7">
        <v>0</v>
      </c>
      <c r="L644" s="7">
        <f t="shared" si="28"/>
        <v>668.8</v>
      </c>
      <c r="M644" s="7">
        <v>25</v>
      </c>
      <c r="N644" s="7">
        <f t="shared" si="30"/>
        <v>1325.1999999999998</v>
      </c>
      <c r="O644" s="7">
        <f t="shared" si="29"/>
        <v>20674.8</v>
      </c>
    </row>
    <row r="645" spans="1:15" ht="24.95" customHeight="1" x14ac:dyDescent="0.25">
      <c r="A645" s="6">
        <v>637</v>
      </c>
      <c r="B645" s="6" t="s">
        <v>738</v>
      </c>
      <c r="C645" s="6" t="s">
        <v>739</v>
      </c>
      <c r="D645" s="6" t="s">
        <v>196</v>
      </c>
      <c r="E645" s="6" t="s">
        <v>54</v>
      </c>
      <c r="F645" s="6" t="s">
        <v>29</v>
      </c>
      <c r="G645" s="7">
        <v>57500</v>
      </c>
      <c r="H645" s="7">
        <v>0</v>
      </c>
      <c r="I645" s="7">
        <v>57500</v>
      </c>
      <c r="J645" s="7">
        <v>1650.25</v>
      </c>
      <c r="K645" s="7">
        <v>2673.13</v>
      </c>
      <c r="L645" s="7">
        <f t="shared" si="28"/>
        <v>1748</v>
      </c>
      <c r="M645" s="7">
        <v>2240.46</v>
      </c>
      <c r="N645" s="7">
        <f t="shared" si="30"/>
        <v>8311.84</v>
      </c>
      <c r="O645" s="7">
        <f t="shared" si="29"/>
        <v>49188.160000000003</v>
      </c>
    </row>
    <row r="646" spans="1:15" ht="24.95" customHeight="1" x14ac:dyDescent="0.25">
      <c r="A646" s="6">
        <v>638</v>
      </c>
      <c r="B646" s="6" t="s">
        <v>740</v>
      </c>
      <c r="C646" s="6" t="s">
        <v>739</v>
      </c>
      <c r="D646" s="6" t="s">
        <v>46</v>
      </c>
      <c r="E646" s="6" t="s">
        <v>36</v>
      </c>
      <c r="F646" s="6" t="s">
        <v>29</v>
      </c>
      <c r="G646" s="7">
        <v>15000</v>
      </c>
      <c r="H646" s="7">
        <v>0</v>
      </c>
      <c r="I646" s="7">
        <v>15000</v>
      </c>
      <c r="J646" s="7">
        <v>430.5</v>
      </c>
      <c r="K646" s="7">
        <v>0</v>
      </c>
      <c r="L646" s="7">
        <f t="shared" si="28"/>
        <v>456</v>
      </c>
      <c r="M646" s="7">
        <v>10547.72</v>
      </c>
      <c r="N646" s="7">
        <f t="shared" si="30"/>
        <v>11434.22</v>
      </c>
      <c r="O646" s="7">
        <f t="shared" si="29"/>
        <v>3565.7800000000007</v>
      </c>
    </row>
    <row r="647" spans="1:15" ht="24.95" customHeight="1" x14ac:dyDescent="0.25">
      <c r="A647" s="6">
        <v>639</v>
      </c>
      <c r="B647" s="6" t="s">
        <v>741</v>
      </c>
      <c r="C647" s="6" t="s">
        <v>739</v>
      </c>
      <c r="D647" s="6" t="s">
        <v>84</v>
      </c>
      <c r="E647" s="6" t="s">
        <v>28</v>
      </c>
      <c r="F647" s="6" t="s">
        <v>29</v>
      </c>
      <c r="G647" s="7">
        <v>22050</v>
      </c>
      <c r="H647" s="7">
        <v>0</v>
      </c>
      <c r="I647" s="7">
        <v>22050</v>
      </c>
      <c r="J647" s="7">
        <v>632.84</v>
      </c>
      <c r="K647" s="7">
        <v>0</v>
      </c>
      <c r="L647" s="7">
        <f t="shared" si="28"/>
        <v>670.32</v>
      </c>
      <c r="M647" s="7">
        <v>25</v>
      </c>
      <c r="N647" s="7">
        <f t="shared" si="30"/>
        <v>1328.16</v>
      </c>
      <c r="O647" s="7">
        <f t="shared" si="29"/>
        <v>20721.84</v>
      </c>
    </row>
    <row r="648" spans="1:15" ht="24.95" customHeight="1" x14ac:dyDescent="0.25">
      <c r="A648" s="6">
        <v>640</v>
      </c>
      <c r="B648" s="6" t="s">
        <v>742</v>
      </c>
      <c r="C648" s="6" t="s">
        <v>739</v>
      </c>
      <c r="D648" s="6" t="s">
        <v>173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f t="shared" si="28"/>
        <v>456</v>
      </c>
      <c r="M648" s="7">
        <v>25</v>
      </c>
      <c r="N648" s="7">
        <f t="shared" si="30"/>
        <v>911.5</v>
      </c>
      <c r="O648" s="7">
        <f t="shared" si="29"/>
        <v>14088.5</v>
      </c>
    </row>
    <row r="649" spans="1:15" ht="24.95" customHeight="1" x14ac:dyDescent="0.25">
      <c r="A649" s="6">
        <v>641</v>
      </c>
      <c r="B649" s="6" t="s">
        <v>743</v>
      </c>
      <c r="C649" s="6" t="s">
        <v>739</v>
      </c>
      <c r="D649" s="6" t="s">
        <v>100</v>
      </c>
      <c r="E649" s="6" t="s">
        <v>36</v>
      </c>
      <c r="F649" s="6" t="s">
        <v>29</v>
      </c>
      <c r="G649" s="7">
        <v>16500</v>
      </c>
      <c r="H649" s="7">
        <v>0</v>
      </c>
      <c r="I649" s="7">
        <v>16500</v>
      </c>
      <c r="J649" s="7">
        <v>473.55</v>
      </c>
      <c r="K649" s="7">
        <v>0</v>
      </c>
      <c r="L649" s="7">
        <f t="shared" si="28"/>
        <v>501.6</v>
      </c>
      <c r="M649" s="7">
        <v>14337.83</v>
      </c>
      <c r="N649" s="7">
        <f t="shared" si="30"/>
        <v>15312.98</v>
      </c>
      <c r="O649" s="7">
        <f t="shared" si="29"/>
        <v>1187.0200000000004</v>
      </c>
    </row>
    <row r="650" spans="1:15" ht="24.95" customHeight="1" x14ac:dyDescent="0.25">
      <c r="A650" s="6">
        <v>642</v>
      </c>
      <c r="B650" s="6" t="s">
        <v>744</v>
      </c>
      <c r="C650" s="6" t="s">
        <v>739</v>
      </c>
      <c r="D650" s="6" t="s">
        <v>100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f t="shared" si="28"/>
        <v>456</v>
      </c>
      <c r="M650" s="7">
        <v>25</v>
      </c>
      <c r="N650" s="7">
        <f t="shared" si="30"/>
        <v>911.5</v>
      </c>
      <c r="O650" s="7">
        <f t="shared" si="29"/>
        <v>14088.5</v>
      </c>
    </row>
    <row r="651" spans="1:15" ht="24.95" customHeight="1" x14ac:dyDescent="0.25">
      <c r="A651" s="6">
        <v>643</v>
      </c>
      <c r="B651" s="6" t="s">
        <v>745</v>
      </c>
      <c r="C651" s="6" t="s">
        <v>739</v>
      </c>
      <c r="D651" s="6" t="s">
        <v>100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28"/>
        <v>456</v>
      </c>
      <c r="M651" s="7">
        <v>25</v>
      </c>
      <c r="N651" s="7">
        <f t="shared" si="30"/>
        <v>911.5</v>
      </c>
      <c r="O651" s="7">
        <f t="shared" si="29"/>
        <v>14088.5</v>
      </c>
    </row>
    <row r="652" spans="1:15" ht="24.95" customHeight="1" x14ac:dyDescent="0.25">
      <c r="A652" s="6">
        <v>644</v>
      </c>
      <c r="B652" s="6" t="s">
        <v>746</v>
      </c>
      <c r="C652" s="6" t="s">
        <v>739</v>
      </c>
      <c r="D652" s="6" t="s">
        <v>196</v>
      </c>
      <c r="E652" s="6" t="s">
        <v>28</v>
      </c>
      <c r="F652" s="6" t="s">
        <v>29</v>
      </c>
      <c r="G652" s="7">
        <v>57500</v>
      </c>
      <c r="H652" s="7">
        <v>0</v>
      </c>
      <c r="I652" s="7">
        <v>57500</v>
      </c>
      <c r="J652" s="7">
        <v>1650.25</v>
      </c>
      <c r="K652" s="7">
        <v>3016.23</v>
      </c>
      <c r="L652" s="7">
        <f t="shared" si="28"/>
        <v>1748</v>
      </c>
      <c r="M652" s="7">
        <v>525</v>
      </c>
      <c r="N652" s="7">
        <f t="shared" si="30"/>
        <v>6939.48</v>
      </c>
      <c r="O652" s="7">
        <f t="shared" si="29"/>
        <v>50560.520000000004</v>
      </c>
    </row>
    <row r="653" spans="1:15" ht="24.95" customHeight="1" x14ac:dyDescent="0.25">
      <c r="A653" s="6">
        <v>645</v>
      </c>
      <c r="B653" s="6" t="s">
        <v>747</v>
      </c>
      <c r="C653" s="6" t="s">
        <v>739</v>
      </c>
      <c r="D653" s="6" t="s">
        <v>100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f t="shared" si="28"/>
        <v>456</v>
      </c>
      <c r="M653" s="7">
        <v>25</v>
      </c>
      <c r="N653" s="7">
        <f t="shared" si="30"/>
        <v>911.5</v>
      </c>
      <c r="O653" s="7">
        <f t="shared" si="29"/>
        <v>14088.5</v>
      </c>
    </row>
    <row r="654" spans="1:15" ht="24.95" customHeight="1" x14ac:dyDescent="0.25">
      <c r="A654" s="6">
        <v>646</v>
      </c>
      <c r="B654" s="6" t="s">
        <v>748</v>
      </c>
      <c r="C654" s="6" t="s">
        <v>739</v>
      </c>
      <c r="D654" s="6" t="s">
        <v>46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28"/>
        <v>456</v>
      </c>
      <c r="M654" s="7">
        <v>25</v>
      </c>
      <c r="N654" s="7">
        <f t="shared" si="30"/>
        <v>911.5</v>
      </c>
      <c r="O654" s="7">
        <f t="shared" si="29"/>
        <v>14088.5</v>
      </c>
    </row>
    <row r="655" spans="1:15" ht="24.95" customHeight="1" x14ac:dyDescent="0.25">
      <c r="A655" s="6">
        <v>647</v>
      </c>
      <c r="B655" t="s">
        <v>749</v>
      </c>
      <c r="C655" s="6" t="s">
        <v>739</v>
      </c>
      <c r="D655" s="6" t="s">
        <v>46</v>
      </c>
      <c r="E655" s="6" t="s">
        <v>36</v>
      </c>
      <c r="F655" s="7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28"/>
        <v>456</v>
      </c>
      <c r="M655" s="7">
        <v>25</v>
      </c>
      <c r="N655" s="7">
        <f t="shared" si="30"/>
        <v>911.5</v>
      </c>
      <c r="O655" s="7">
        <f t="shared" si="29"/>
        <v>14088.5</v>
      </c>
    </row>
    <row r="656" spans="1:15" ht="24.95" customHeight="1" x14ac:dyDescent="0.25">
      <c r="A656" s="6">
        <v>648</v>
      </c>
      <c r="B656" t="s">
        <v>750</v>
      </c>
      <c r="C656" s="6" t="s">
        <v>739</v>
      </c>
      <c r="D656" s="6" t="s">
        <v>46</v>
      </c>
      <c r="E656" s="6" t="s">
        <v>36</v>
      </c>
      <c r="F656" s="7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28"/>
        <v>456</v>
      </c>
      <c r="M656" s="7">
        <v>25</v>
      </c>
      <c r="N656" s="7">
        <f t="shared" si="30"/>
        <v>911.5</v>
      </c>
      <c r="O656" s="7">
        <f t="shared" si="29"/>
        <v>14088.5</v>
      </c>
    </row>
    <row r="657" spans="1:15" ht="24.95" customHeight="1" x14ac:dyDescent="0.25">
      <c r="A657" s="6">
        <v>649</v>
      </c>
      <c r="B657" t="s">
        <v>1281</v>
      </c>
      <c r="C657" s="6" t="s">
        <v>739</v>
      </c>
      <c r="D657" s="6" t="s">
        <v>46</v>
      </c>
      <c r="E657" s="6" t="s">
        <v>36</v>
      </c>
      <c r="F657" s="6" t="s">
        <v>37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ref="L657:L720" si="31">+I657*3.04%</f>
        <v>456</v>
      </c>
      <c r="M657" s="7">
        <v>25</v>
      </c>
      <c r="N657" s="7">
        <f t="shared" si="30"/>
        <v>911.5</v>
      </c>
      <c r="O657" s="7">
        <f t="shared" ref="O657:O720" si="32">+G657-N657</f>
        <v>14088.5</v>
      </c>
    </row>
    <row r="658" spans="1:15" ht="24.95" customHeight="1" x14ac:dyDescent="0.25">
      <c r="A658" s="6">
        <v>650</v>
      </c>
      <c r="B658" t="s">
        <v>1293</v>
      </c>
      <c r="C658" s="6" t="s">
        <v>739</v>
      </c>
      <c r="D658" s="6" t="s">
        <v>46</v>
      </c>
      <c r="E658" s="6" t="s">
        <v>36</v>
      </c>
      <c r="F658" s="6" t="s">
        <v>37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si="31"/>
        <v>456</v>
      </c>
      <c r="M658" s="7">
        <v>25</v>
      </c>
      <c r="N658" s="7">
        <f t="shared" ref="N658:N721" si="33">+J658+K658+L658+M658</f>
        <v>911.5</v>
      </c>
      <c r="O658" s="7">
        <f t="shared" si="32"/>
        <v>14088.5</v>
      </c>
    </row>
    <row r="659" spans="1:15" ht="24.95" customHeight="1" x14ac:dyDescent="0.25">
      <c r="A659" s="6">
        <v>651</v>
      </c>
      <c r="B659" s="6" t="s">
        <v>751</v>
      </c>
      <c r="C659" s="6" t="s">
        <v>739</v>
      </c>
      <c r="D659" s="6" t="s">
        <v>182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31"/>
        <v>1520</v>
      </c>
      <c r="M659" s="7">
        <v>425</v>
      </c>
      <c r="N659" s="7">
        <f t="shared" si="33"/>
        <v>5234</v>
      </c>
      <c r="O659" s="7">
        <f t="shared" si="32"/>
        <v>44766</v>
      </c>
    </row>
    <row r="660" spans="1:15" ht="24.95" customHeight="1" x14ac:dyDescent="0.25">
      <c r="A660" s="6">
        <v>652</v>
      </c>
      <c r="B660" s="6" t="s">
        <v>752</v>
      </c>
      <c r="C660" s="6" t="s">
        <v>739</v>
      </c>
      <c r="D660" s="6" t="s">
        <v>753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f t="shared" si="31"/>
        <v>1520</v>
      </c>
      <c r="M660" s="7">
        <v>10537.5</v>
      </c>
      <c r="N660" s="7">
        <f t="shared" si="33"/>
        <v>15346.5</v>
      </c>
      <c r="O660" s="7">
        <f t="shared" si="32"/>
        <v>34653.5</v>
      </c>
    </row>
    <row r="661" spans="1:15" ht="24.95" customHeight="1" x14ac:dyDescent="0.25">
      <c r="A661" s="6">
        <v>653</v>
      </c>
      <c r="B661" s="6" t="s">
        <v>754</v>
      </c>
      <c r="C661" s="6" t="s">
        <v>739</v>
      </c>
      <c r="D661" s="6" t="s">
        <v>121</v>
      </c>
      <c r="E661" s="6" t="s">
        <v>36</v>
      </c>
      <c r="F661" s="6" t="s">
        <v>29</v>
      </c>
      <c r="G661" s="7">
        <v>25000</v>
      </c>
      <c r="H661" s="7">
        <v>0</v>
      </c>
      <c r="I661" s="7">
        <v>25000</v>
      </c>
      <c r="J661" s="7">
        <v>717.5</v>
      </c>
      <c r="K661" s="7">
        <v>0</v>
      </c>
      <c r="L661" s="7">
        <f t="shared" si="31"/>
        <v>760</v>
      </c>
      <c r="M661" s="7">
        <v>1740.46</v>
      </c>
      <c r="N661" s="7">
        <f t="shared" si="33"/>
        <v>3217.96</v>
      </c>
      <c r="O661" s="7">
        <f t="shared" si="32"/>
        <v>21782.04</v>
      </c>
    </row>
    <row r="662" spans="1:15" ht="24.95" customHeight="1" x14ac:dyDescent="0.25">
      <c r="A662" s="6">
        <v>654</v>
      </c>
      <c r="B662" s="6" t="s">
        <v>755</v>
      </c>
      <c r="C662" s="6" t="s">
        <v>739</v>
      </c>
      <c r="D662" s="6" t="s">
        <v>182</v>
      </c>
      <c r="E662" s="6" t="s">
        <v>28</v>
      </c>
      <c r="F662" s="6" t="s">
        <v>37</v>
      </c>
      <c r="G662" s="7">
        <v>50000</v>
      </c>
      <c r="H662" s="7">
        <v>0</v>
      </c>
      <c r="I662" s="7">
        <v>50000</v>
      </c>
      <c r="J662" s="7">
        <v>1435</v>
      </c>
      <c r="K662" s="7">
        <v>1596.68</v>
      </c>
      <c r="L662" s="7">
        <f t="shared" si="31"/>
        <v>1520</v>
      </c>
      <c r="M662" s="7">
        <v>1740.46</v>
      </c>
      <c r="N662" s="7">
        <f t="shared" si="33"/>
        <v>6292.14</v>
      </c>
      <c r="O662" s="7">
        <f t="shared" si="32"/>
        <v>43707.86</v>
      </c>
    </row>
    <row r="663" spans="1:15" ht="24.95" customHeight="1" x14ac:dyDescent="0.25">
      <c r="A663" s="6">
        <v>655</v>
      </c>
      <c r="B663" s="6" t="s">
        <v>756</v>
      </c>
      <c r="C663" s="6" t="s">
        <v>739</v>
      </c>
      <c r="D663" s="6" t="s">
        <v>753</v>
      </c>
      <c r="E663" s="6" t="s">
        <v>54</v>
      </c>
      <c r="F663" s="6" t="s">
        <v>29</v>
      </c>
      <c r="G663" s="7">
        <v>50000</v>
      </c>
      <c r="H663" s="7">
        <v>0</v>
      </c>
      <c r="I663" s="7">
        <v>50000</v>
      </c>
      <c r="J663" s="7">
        <v>1435</v>
      </c>
      <c r="K663" s="7">
        <v>1854</v>
      </c>
      <c r="L663" s="7">
        <f t="shared" si="31"/>
        <v>1520</v>
      </c>
      <c r="M663" s="7">
        <v>4276.01</v>
      </c>
      <c r="N663" s="7">
        <f t="shared" si="33"/>
        <v>9085.01</v>
      </c>
      <c r="O663" s="7">
        <f t="shared" si="32"/>
        <v>40914.99</v>
      </c>
    </row>
    <row r="664" spans="1:15" ht="24.95" customHeight="1" x14ac:dyDescent="0.25">
      <c r="A664" s="6">
        <v>656</v>
      </c>
      <c r="B664" s="6" t="s">
        <v>757</v>
      </c>
      <c r="C664" s="6" t="s">
        <v>739</v>
      </c>
      <c r="D664" s="6" t="s">
        <v>100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f t="shared" si="31"/>
        <v>456</v>
      </c>
      <c r="M664" s="7">
        <v>25</v>
      </c>
      <c r="N664" s="7">
        <f t="shared" si="33"/>
        <v>911.5</v>
      </c>
      <c r="O664" s="7">
        <f t="shared" si="32"/>
        <v>14088.5</v>
      </c>
    </row>
    <row r="665" spans="1:15" ht="24.95" customHeight="1" x14ac:dyDescent="0.25">
      <c r="A665" s="6">
        <v>657</v>
      </c>
      <c r="B665" s="6" t="s">
        <v>758</v>
      </c>
      <c r="C665" s="6" t="s">
        <v>739</v>
      </c>
      <c r="D665" s="6" t="s">
        <v>100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1"/>
        <v>456</v>
      </c>
      <c r="M665" s="7">
        <v>25</v>
      </c>
      <c r="N665" s="7">
        <f t="shared" si="33"/>
        <v>911.5</v>
      </c>
      <c r="O665" s="7">
        <f t="shared" si="32"/>
        <v>14088.5</v>
      </c>
    </row>
    <row r="666" spans="1:15" ht="24.95" customHeight="1" x14ac:dyDescent="0.25">
      <c r="A666" s="6">
        <v>658</v>
      </c>
      <c r="B666" s="6" t="s">
        <v>759</v>
      </c>
      <c r="C666" s="6" t="s">
        <v>739</v>
      </c>
      <c r="D666" s="6" t="s">
        <v>100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f t="shared" si="31"/>
        <v>456</v>
      </c>
      <c r="M666" s="7">
        <v>25</v>
      </c>
      <c r="N666" s="7">
        <f t="shared" si="33"/>
        <v>911.5</v>
      </c>
      <c r="O666" s="7">
        <f t="shared" si="32"/>
        <v>14088.5</v>
      </c>
    </row>
    <row r="667" spans="1:15" ht="24.95" customHeight="1" x14ac:dyDescent="0.25">
      <c r="A667" s="6">
        <v>659</v>
      </c>
      <c r="B667" s="6" t="s">
        <v>760</v>
      </c>
      <c r="C667" s="6" t="s">
        <v>739</v>
      </c>
      <c r="D667" s="6" t="s">
        <v>46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f t="shared" si="31"/>
        <v>456</v>
      </c>
      <c r="M667" s="7">
        <v>25</v>
      </c>
      <c r="N667" s="7">
        <f t="shared" si="33"/>
        <v>911.5</v>
      </c>
      <c r="O667" s="7">
        <f t="shared" si="32"/>
        <v>14088.5</v>
      </c>
    </row>
    <row r="668" spans="1:15" ht="24.95" customHeight="1" x14ac:dyDescent="0.25">
      <c r="A668" s="6">
        <v>660</v>
      </c>
      <c r="B668" t="s">
        <v>761</v>
      </c>
      <c r="C668" s="6" t="s">
        <v>739</v>
      </c>
      <c r="D668" s="6" t="s">
        <v>46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1"/>
        <v>456</v>
      </c>
      <c r="M668" s="7">
        <v>25</v>
      </c>
      <c r="N668" s="7">
        <f t="shared" si="33"/>
        <v>911.5</v>
      </c>
      <c r="O668" s="7">
        <f t="shared" si="32"/>
        <v>14088.5</v>
      </c>
    </row>
    <row r="669" spans="1:15" ht="24.95" customHeight="1" x14ac:dyDescent="0.25">
      <c r="A669" s="6">
        <v>661</v>
      </c>
      <c r="B669" s="6" t="s">
        <v>762</v>
      </c>
      <c r="C669" s="6" t="s">
        <v>739</v>
      </c>
      <c r="D669" s="6" t="s">
        <v>46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1"/>
        <v>456</v>
      </c>
      <c r="M669" s="7">
        <v>365</v>
      </c>
      <c r="N669" s="7">
        <f t="shared" si="33"/>
        <v>1251.5</v>
      </c>
      <c r="O669" s="7">
        <f t="shared" si="32"/>
        <v>13748.5</v>
      </c>
    </row>
    <row r="670" spans="1:15" ht="24.95" customHeight="1" x14ac:dyDescent="0.25">
      <c r="A670" s="6">
        <v>662</v>
      </c>
      <c r="B670" t="s">
        <v>1485</v>
      </c>
      <c r="C670" s="6" t="s">
        <v>739</v>
      </c>
      <c r="D670" s="6" t="s">
        <v>46</v>
      </c>
      <c r="E670" s="6" t="s">
        <v>36</v>
      </c>
      <c r="F670" s="6" t="s">
        <v>29</v>
      </c>
      <c r="G670" s="7">
        <v>10000</v>
      </c>
      <c r="H670" s="7">
        <v>0</v>
      </c>
      <c r="I670" s="7">
        <v>10000</v>
      </c>
      <c r="J670" s="7">
        <v>287</v>
      </c>
      <c r="K670" s="7">
        <v>0</v>
      </c>
      <c r="L670" s="7">
        <f t="shared" si="31"/>
        <v>304</v>
      </c>
      <c r="M670" s="7">
        <v>25</v>
      </c>
      <c r="N670" s="7">
        <f t="shared" si="33"/>
        <v>616</v>
      </c>
      <c r="O670" s="7">
        <f t="shared" si="32"/>
        <v>9384</v>
      </c>
    </row>
    <row r="671" spans="1:15" ht="24.95" customHeight="1" x14ac:dyDescent="0.25">
      <c r="A671" s="6">
        <v>663</v>
      </c>
      <c r="B671" s="1" t="s">
        <v>763</v>
      </c>
      <c r="C671" s="6" t="s">
        <v>739</v>
      </c>
      <c r="D671" s="6" t="s">
        <v>254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f t="shared" si="31"/>
        <v>456</v>
      </c>
      <c r="M671" s="7">
        <v>25</v>
      </c>
      <c r="N671" s="7">
        <f t="shared" si="33"/>
        <v>911.5</v>
      </c>
      <c r="O671" s="7">
        <f t="shared" si="32"/>
        <v>14088.5</v>
      </c>
    </row>
    <row r="672" spans="1:15" ht="24.95" customHeight="1" x14ac:dyDescent="0.25">
      <c r="A672" s="6">
        <v>664</v>
      </c>
      <c r="B672" s="1" t="s">
        <v>764</v>
      </c>
      <c r="C672" s="6" t="s">
        <v>739</v>
      </c>
      <c r="D672" s="6" t="s">
        <v>100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1"/>
        <v>456</v>
      </c>
      <c r="M672" s="7">
        <v>25</v>
      </c>
      <c r="N672" s="7">
        <f t="shared" si="33"/>
        <v>911.5</v>
      </c>
      <c r="O672" s="7">
        <f t="shared" si="32"/>
        <v>14088.5</v>
      </c>
    </row>
    <row r="673" spans="1:15" ht="24.95" customHeight="1" x14ac:dyDescent="0.25">
      <c r="A673" s="6">
        <v>665</v>
      </c>
      <c r="B673" s="6" t="s">
        <v>765</v>
      </c>
      <c r="C673" s="6" t="s">
        <v>739</v>
      </c>
      <c r="D673" s="6" t="s">
        <v>46</v>
      </c>
      <c r="E673" s="6" t="s">
        <v>36</v>
      </c>
      <c r="F673" s="6" t="s">
        <v>29</v>
      </c>
      <c r="G673" s="7">
        <v>35000</v>
      </c>
      <c r="H673" s="7">
        <v>0</v>
      </c>
      <c r="I673" s="7">
        <v>35000</v>
      </c>
      <c r="J673" s="7">
        <v>1004.5</v>
      </c>
      <c r="K673" s="7">
        <v>0</v>
      </c>
      <c r="L673" s="7">
        <f t="shared" si="31"/>
        <v>1064</v>
      </c>
      <c r="M673" s="7">
        <v>25</v>
      </c>
      <c r="N673" s="7">
        <f t="shared" si="33"/>
        <v>2093.5</v>
      </c>
      <c r="O673" s="7">
        <f t="shared" si="32"/>
        <v>32906.5</v>
      </c>
    </row>
    <row r="674" spans="1:15" ht="24.95" customHeight="1" x14ac:dyDescent="0.25">
      <c r="A674" s="6">
        <v>666</v>
      </c>
      <c r="B674" s="6" t="s">
        <v>766</v>
      </c>
      <c r="C674" s="6" t="s">
        <v>739</v>
      </c>
      <c r="D674" s="6" t="s">
        <v>46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f t="shared" si="31"/>
        <v>456</v>
      </c>
      <c r="M674" s="7">
        <v>25</v>
      </c>
      <c r="N674" s="7">
        <f t="shared" si="33"/>
        <v>911.5</v>
      </c>
      <c r="O674" s="7">
        <f t="shared" si="32"/>
        <v>14088.5</v>
      </c>
    </row>
    <row r="675" spans="1:15" ht="24.95" customHeight="1" x14ac:dyDescent="0.25">
      <c r="A675" s="6">
        <v>667</v>
      </c>
      <c r="B675" s="6" t="s">
        <v>767</v>
      </c>
      <c r="C675" s="6" t="s">
        <v>739</v>
      </c>
      <c r="D675" s="6" t="s">
        <v>196</v>
      </c>
      <c r="E675" s="6" t="s">
        <v>28</v>
      </c>
      <c r="F675" s="6" t="s">
        <v>29</v>
      </c>
      <c r="G675" s="7">
        <v>57500</v>
      </c>
      <c r="H675" s="7">
        <v>0</v>
      </c>
      <c r="I675" s="7">
        <v>57500</v>
      </c>
      <c r="J675" s="7">
        <v>1650.25</v>
      </c>
      <c r="K675" s="7">
        <v>2673.13</v>
      </c>
      <c r="L675" s="7">
        <f t="shared" si="31"/>
        <v>1748</v>
      </c>
      <c r="M675" s="7">
        <v>13307.46</v>
      </c>
      <c r="N675" s="7">
        <f t="shared" si="33"/>
        <v>19378.84</v>
      </c>
      <c r="O675" s="7">
        <f t="shared" si="32"/>
        <v>38121.160000000003</v>
      </c>
    </row>
    <row r="676" spans="1:15" ht="24.95" customHeight="1" x14ac:dyDescent="0.25">
      <c r="A676" s="6">
        <v>668</v>
      </c>
      <c r="B676" s="6" t="s">
        <v>768</v>
      </c>
      <c r="C676" s="6" t="s">
        <v>739</v>
      </c>
      <c r="D676" s="6" t="s">
        <v>100</v>
      </c>
      <c r="E676" s="6" t="s">
        <v>36</v>
      </c>
      <c r="F676" s="6" t="s">
        <v>29</v>
      </c>
      <c r="G676" s="7">
        <v>11000</v>
      </c>
      <c r="H676" s="7">
        <v>0</v>
      </c>
      <c r="I676" s="7">
        <v>11000</v>
      </c>
      <c r="J676" s="7">
        <v>315.7</v>
      </c>
      <c r="K676" s="7">
        <v>0</v>
      </c>
      <c r="L676" s="7">
        <f t="shared" si="31"/>
        <v>334.4</v>
      </c>
      <c r="M676" s="7">
        <v>25</v>
      </c>
      <c r="N676" s="7">
        <f t="shared" si="33"/>
        <v>675.09999999999991</v>
      </c>
      <c r="O676" s="7">
        <f t="shared" si="32"/>
        <v>10324.9</v>
      </c>
    </row>
    <row r="677" spans="1:15" ht="24.95" customHeight="1" x14ac:dyDescent="0.25">
      <c r="A677" s="6">
        <v>669</v>
      </c>
      <c r="B677" s="6" t="s">
        <v>769</v>
      </c>
      <c r="C677" s="6" t="s">
        <v>739</v>
      </c>
      <c r="D677" s="6" t="s">
        <v>65</v>
      </c>
      <c r="E677" s="6" t="s">
        <v>36</v>
      </c>
      <c r="F677" s="6" t="s">
        <v>37</v>
      </c>
      <c r="G677" s="7">
        <v>22050</v>
      </c>
      <c r="H677" s="7">
        <v>0</v>
      </c>
      <c r="I677" s="7">
        <v>22050</v>
      </c>
      <c r="J677" s="7">
        <v>632.84</v>
      </c>
      <c r="K677" s="7">
        <v>0</v>
      </c>
      <c r="L677" s="7">
        <f t="shared" si="31"/>
        <v>670.32</v>
      </c>
      <c r="M677" s="7">
        <v>25</v>
      </c>
      <c r="N677" s="7">
        <f t="shared" si="33"/>
        <v>1328.16</v>
      </c>
      <c r="O677" s="7">
        <f t="shared" si="32"/>
        <v>20721.84</v>
      </c>
    </row>
    <row r="678" spans="1:15" ht="24.95" customHeight="1" x14ac:dyDescent="0.25">
      <c r="A678" s="6">
        <v>670</v>
      </c>
      <c r="B678" s="6" t="s">
        <v>770</v>
      </c>
      <c r="C678" s="6" t="s">
        <v>739</v>
      </c>
      <c r="D678" s="6" t="s">
        <v>182</v>
      </c>
      <c r="E678" s="6" t="s">
        <v>28</v>
      </c>
      <c r="F678" s="6" t="s">
        <v>29</v>
      </c>
      <c r="G678" s="7">
        <v>50000</v>
      </c>
      <c r="H678" s="7">
        <v>0</v>
      </c>
      <c r="I678" s="7">
        <v>50000</v>
      </c>
      <c r="J678" s="7">
        <v>1435</v>
      </c>
      <c r="K678" s="7">
        <v>1854</v>
      </c>
      <c r="L678" s="7">
        <f t="shared" si="31"/>
        <v>1520</v>
      </c>
      <c r="M678" s="7">
        <v>1325</v>
      </c>
      <c r="N678" s="7">
        <f t="shared" si="33"/>
        <v>6134</v>
      </c>
      <c r="O678" s="7">
        <f t="shared" si="32"/>
        <v>43866</v>
      </c>
    </row>
    <row r="679" spans="1:15" ht="24.95" customHeight="1" x14ac:dyDescent="0.25">
      <c r="A679" s="6">
        <v>671</v>
      </c>
      <c r="B679" s="6" t="s">
        <v>771</v>
      </c>
      <c r="C679" s="6" t="s">
        <v>739</v>
      </c>
      <c r="D679" s="6" t="s">
        <v>196</v>
      </c>
      <c r="E679" s="6" t="s">
        <v>28</v>
      </c>
      <c r="F679" s="6" t="s">
        <v>29</v>
      </c>
      <c r="G679" s="7">
        <v>57500</v>
      </c>
      <c r="H679" s="7">
        <v>0</v>
      </c>
      <c r="I679" s="7">
        <v>57500</v>
      </c>
      <c r="J679" s="7">
        <v>1650.25</v>
      </c>
      <c r="K679" s="7">
        <v>3016.23</v>
      </c>
      <c r="L679" s="7">
        <f t="shared" si="31"/>
        <v>1748</v>
      </c>
      <c r="M679" s="7">
        <v>875</v>
      </c>
      <c r="N679" s="7">
        <f t="shared" si="33"/>
        <v>7289.48</v>
      </c>
      <c r="O679" s="7">
        <f t="shared" si="32"/>
        <v>50210.520000000004</v>
      </c>
    </row>
    <row r="680" spans="1:15" ht="24.95" customHeight="1" x14ac:dyDescent="0.25">
      <c r="A680" s="6">
        <v>672</v>
      </c>
      <c r="B680" s="6" t="s">
        <v>772</v>
      </c>
      <c r="C680" s="6" t="s">
        <v>739</v>
      </c>
      <c r="D680" s="6" t="s">
        <v>1047</v>
      </c>
      <c r="E680" s="6" t="s">
        <v>28</v>
      </c>
      <c r="F680" s="6" t="s">
        <v>29</v>
      </c>
      <c r="G680" s="7">
        <v>57500</v>
      </c>
      <c r="H680" s="7">
        <v>0</v>
      </c>
      <c r="I680" s="7">
        <v>57500</v>
      </c>
      <c r="J680" s="7">
        <v>1650.25</v>
      </c>
      <c r="K680" s="7">
        <v>3016.23</v>
      </c>
      <c r="L680" s="7">
        <f t="shared" si="31"/>
        <v>1748</v>
      </c>
      <c r="M680" s="7">
        <v>525</v>
      </c>
      <c r="N680" s="7">
        <f t="shared" si="33"/>
        <v>6939.48</v>
      </c>
      <c r="O680" s="7">
        <f t="shared" si="32"/>
        <v>50560.520000000004</v>
      </c>
    </row>
    <row r="681" spans="1:15" ht="24.95" customHeight="1" x14ac:dyDescent="0.25">
      <c r="A681" s="6">
        <v>673</v>
      </c>
      <c r="B681" s="6" t="s">
        <v>773</v>
      </c>
      <c r="C681" s="6" t="s">
        <v>739</v>
      </c>
      <c r="D681" s="6" t="s">
        <v>196</v>
      </c>
      <c r="E681" s="6" t="s">
        <v>54</v>
      </c>
      <c r="F681" s="6" t="s">
        <v>29</v>
      </c>
      <c r="G681" s="7">
        <v>57500</v>
      </c>
      <c r="H681" s="7">
        <v>0</v>
      </c>
      <c r="I681" s="7">
        <v>57500</v>
      </c>
      <c r="J681" s="7">
        <v>1650.25</v>
      </c>
      <c r="K681" s="7">
        <v>3016.23</v>
      </c>
      <c r="L681" s="7">
        <f t="shared" si="31"/>
        <v>1748</v>
      </c>
      <c r="M681" s="7">
        <v>22445.22</v>
      </c>
      <c r="N681" s="7">
        <f t="shared" si="33"/>
        <v>28859.7</v>
      </c>
      <c r="O681" s="7">
        <f t="shared" si="32"/>
        <v>28640.3</v>
      </c>
    </row>
    <row r="682" spans="1:15" ht="24.95" customHeight="1" x14ac:dyDescent="0.25">
      <c r="A682" s="6">
        <v>674</v>
      </c>
      <c r="B682" s="6" t="s">
        <v>774</v>
      </c>
      <c r="C682" s="6" t="s">
        <v>739</v>
      </c>
      <c r="D682" s="6" t="s">
        <v>196</v>
      </c>
      <c r="E682" s="6" t="s">
        <v>28</v>
      </c>
      <c r="F682" s="6" t="s">
        <v>29</v>
      </c>
      <c r="G682" s="7">
        <v>57500</v>
      </c>
      <c r="H682" s="7">
        <v>0</v>
      </c>
      <c r="I682" s="7">
        <v>57500</v>
      </c>
      <c r="J682" s="7">
        <v>1650.25</v>
      </c>
      <c r="K682" s="7">
        <v>3016.23</v>
      </c>
      <c r="L682" s="7">
        <f t="shared" si="31"/>
        <v>1748</v>
      </c>
      <c r="M682" s="7">
        <v>925</v>
      </c>
      <c r="N682" s="7">
        <f t="shared" si="33"/>
        <v>7339.48</v>
      </c>
      <c r="O682" s="7">
        <f t="shared" si="32"/>
        <v>50160.520000000004</v>
      </c>
    </row>
    <row r="683" spans="1:15" ht="24.95" customHeight="1" x14ac:dyDescent="0.25">
      <c r="A683" s="6">
        <v>675</v>
      </c>
      <c r="B683" s="6" t="s">
        <v>775</v>
      </c>
      <c r="C683" s="6" t="s">
        <v>739</v>
      </c>
      <c r="D683" s="6" t="s">
        <v>182</v>
      </c>
      <c r="E683" s="6" t="s">
        <v>28</v>
      </c>
      <c r="F683" s="6" t="s">
        <v>37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1"/>
        <v>1520</v>
      </c>
      <c r="M683" s="7">
        <v>6410</v>
      </c>
      <c r="N683" s="7">
        <f t="shared" si="33"/>
        <v>11219</v>
      </c>
      <c r="O683" s="7">
        <f t="shared" si="32"/>
        <v>38781</v>
      </c>
    </row>
    <row r="684" spans="1:15" ht="24.95" customHeight="1" x14ac:dyDescent="0.25">
      <c r="A684" s="6">
        <v>676</v>
      </c>
      <c r="B684" s="6" t="s">
        <v>776</v>
      </c>
      <c r="C684" s="6" t="s">
        <v>739</v>
      </c>
      <c r="D684" s="6" t="s">
        <v>196</v>
      </c>
      <c r="E684" s="6" t="s">
        <v>54</v>
      </c>
      <c r="F684" s="6" t="s">
        <v>37</v>
      </c>
      <c r="G684" s="7">
        <v>57500</v>
      </c>
      <c r="H684" s="7">
        <v>0</v>
      </c>
      <c r="I684" s="7">
        <v>57500</v>
      </c>
      <c r="J684" s="7">
        <v>1650.25</v>
      </c>
      <c r="K684" s="7">
        <v>2673.13</v>
      </c>
      <c r="L684" s="7">
        <f t="shared" si="31"/>
        <v>1748</v>
      </c>
      <c r="M684" s="7">
        <v>2740.46</v>
      </c>
      <c r="N684" s="7">
        <f t="shared" si="33"/>
        <v>8811.84</v>
      </c>
      <c r="O684" s="7">
        <f t="shared" si="32"/>
        <v>48688.160000000003</v>
      </c>
    </row>
    <row r="685" spans="1:15" ht="24.95" customHeight="1" x14ac:dyDescent="0.25">
      <c r="A685" s="6">
        <v>677</v>
      </c>
      <c r="B685" s="6" t="s">
        <v>777</v>
      </c>
      <c r="C685" s="6" t="s">
        <v>778</v>
      </c>
      <c r="D685" s="6" t="s">
        <v>46</v>
      </c>
      <c r="E685" s="6" t="s">
        <v>36</v>
      </c>
      <c r="F685" s="6" t="s">
        <v>29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f t="shared" si="31"/>
        <v>456</v>
      </c>
      <c r="M685" s="7">
        <v>25</v>
      </c>
      <c r="N685" s="7">
        <f t="shared" si="33"/>
        <v>911.5</v>
      </c>
      <c r="O685" s="7">
        <f t="shared" si="32"/>
        <v>14088.5</v>
      </c>
    </row>
    <row r="686" spans="1:15" ht="24.95" customHeight="1" x14ac:dyDescent="0.25">
      <c r="A686" s="6">
        <v>678</v>
      </c>
      <c r="B686" s="6" t="s">
        <v>779</v>
      </c>
      <c r="C686" s="6" t="s">
        <v>778</v>
      </c>
      <c r="D686" s="6" t="s">
        <v>254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f t="shared" si="31"/>
        <v>456</v>
      </c>
      <c r="M686" s="7">
        <v>25</v>
      </c>
      <c r="N686" s="7">
        <f t="shared" si="33"/>
        <v>911.5</v>
      </c>
      <c r="O686" s="7">
        <f t="shared" si="32"/>
        <v>14088.5</v>
      </c>
    </row>
    <row r="687" spans="1:15" ht="24.95" customHeight="1" x14ac:dyDescent="0.25">
      <c r="A687" s="6">
        <v>679</v>
      </c>
      <c r="B687" s="6" t="s">
        <v>780</v>
      </c>
      <c r="C687" s="6" t="s">
        <v>778</v>
      </c>
      <c r="D687" s="6" t="s">
        <v>46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1"/>
        <v>456</v>
      </c>
      <c r="M687" s="7">
        <v>25</v>
      </c>
      <c r="N687" s="7">
        <f t="shared" si="33"/>
        <v>911.5</v>
      </c>
      <c r="O687" s="7">
        <f t="shared" si="32"/>
        <v>14088.5</v>
      </c>
    </row>
    <row r="688" spans="1:15" ht="24.95" customHeight="1" x14ac:dyDescent="0.25">
      <c r="A688" s="6">
        <v>680</v>
      </c>
      <c r="B688" s="6" t="s">
        <v>781</v>
      </c>
      <c r="C688" s="6" t="s">
        <v>778</v>
      </c>
      <c r="D688" s="6" t="s">
        <v>114</v>
      </c>
      <c r="E688" s="6" t="s">
        <v>36</v>
      </c>
      <c r="F688" s="6" t="s">
        <v>37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f t="shared" si="31"/>
        <v>456</v>
      </c>
      <c r="M688" s="7">
        <v>25</v>
      </c>
      <c r="N688" s="7">
        <f t="shared" si="33"/>
        <v>911.5</v>
      </c>
      <c r="O688" s="7">
        <f t="shared" si="32"/>
        <v>14088.5</v>
      </c>
    </row>
    <row r="689" spans="1:15" ht="24.95" customHeight="1" x14ac:dyDescent="0.25">
      <c r="A689" s="6">
        <v>681</v>
      </c>
      <c r="B689" s="6" t="s">
        <v>782</v>
      </c>
      <c r="C689" s="6" t="s">
        <v>778</v>
      </c>
      <c r="D689" s="6" t="s">
        <v>114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si="31"/>
        <v>456</v>
      </c>
      <c r="M689" s="7">
        <v>25</v>
      </c>
      <c r="N689" s="7">
        <f t="shared" si="33"/>
        <v>911.5</v>
      </c>
      <c r="O689" s="7">
        <f t="shared" si="32"/>
        <v>14088.5</v>
      </c>
    </row>
    <row r="690" spans="1:15" ht="24.95" customHeight="1" x14ac:dyDescent="0.25">
      <c r="A690" s="6">
        <v>682</v>
      </c>
      <c r="B690" s="6" t="s">
        <v>783</v>
      </c>
      <c r="C690" s="6" t="s">
        <v>739</v>
      </c>
      <c r="D690" s="6" t="s">
        <v>114</v>
      </c>
      <c r="E690" s="6" t="s">
        <v>36</v>
      </c>
      <c r="F690" s="6" t="s">
        <v>37</v>
      </c>
      <c r="G690" s="7">
        <v>11000</v>
      </c>
      <c r="H690" s="7">
        <v>0</v>
      </c>
      <c r="I690" s="7">
        <v>11000</v>
      </c>
      <c r="J690" s="7">
        <v>315.7</v>
      </c>
      <c r="K690" s="7">
        <v>0</v>
      </c>
      <c r="L690" s="7">
        <f t="shared" si="31"/>
        <v>334.4</v>
      </c>
      <c r="M690" s="7">
        <v>8096.79</v>
      </c>
      <c r="N690" s="7">
        <f t="shared" si="33"/>
        <v>8746.89</v>
      </c>
      <c r="O690" s="7">
        <f t="shared" si="32"/>
        <v>2253.1100000000006</v>
      </c>
    </row>
    <row r="691" spans="1:15" ht="24.95" customHeight="1" x14ac:dyDescent="0.25">
      <c r="A691" s="6">
        <v>683</v>
      </c>
      <c r="B691" s="6" t="s">
        <v>784</v>
      </c>
      <c r="C691" s="6" t="s">
        <v>739</v>
      </c>
      <c r="D691" s="6" t="s">
        <v>129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f t="shared" si="31"/>
        <v>456</v>
      </c>
      <c r="M691" s="7">
        <v>25</v>
      </c>
      <c r="N691" s="7">
        <f t="shared" si="33"/>
        <v>911.5</v>
      </c>
      <c r="O691" s="7">
        <f t="shared" si="32"/>
        <v>14088.5</v>
      </c>
    </row>
    <row r="692" spans="1:15" ht="24.95" customHeight="1" x14ac:dyDescent="0.25">
      <c r="A692" s="6">
        <v>684</v>
      </c>
      <c r="B692" s="6" t="s">
        <v>785</v>
      </c>
      <c r="C692" s="6" t="s">
        <v>739</v>
      </c>
      <c r="D692" s="6" t="s">
        <v>121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1"/>
        <v>456</v>
      </c>
      <c r="M692" s="7">
        <v>25</v>
      </c>
      <c r="N692" s="7">
        <f t="shared" si="33"/>
        <v>911.5</v>
      </c>
      <c r="O692" s="7">
        <f t="shared" si="32"/>
        <v>14088.5</v>
      </c>
    </row>
    <row r="693" spans="1:15" ht="24.95" customHeight="1" x14ac:dyDescent="0.25">
      <c r="A693" s="6">
        <v>685</v>
      </c>
      <c r="B693" s="6" t="s">
        <v>786</v>
      </c>
      <c r="C693" s="6" t="s">
        <v>739</v>
      </c>
      <c r="D693" s="6" t="s">
        <v>129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1"/>
        <v>456</v>
      </c>
      <c r="M693" s="7">
        <v>25</v>
      </c>
      <c r="N693" s="7">
        <f t="shared" si="33"/>
        <v>911.5</v>
      </c>
      <c r="O693" s="7">
        <f t="shared" si="32"/>
        <v>14088.5</v>
      </c>
    </row>
    <row r="694" spans="1:15" ht="24.95" customHeight="1" x14ac:dyDescent="0.25">
      <c r="A694" s="6">
        <v>686</v>
      </c>
      <c r="B694" s="6" t="s">
        <v>787</v>
      </c>
      <c r="C694" s="6" t="s">
        <v>739</v>
      </c>
      <c r="D694" s="6" t="s">
        <v>46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si="31"/>
        <v>456</v>
      </c>
      <c r="M694" s="7">
        <v>25</v>
      </c>
      <c r="N694" s="7">
        <f t="shared" si="33"/>
        <v>911.5</v>
      </c>
      <c r="O694" s="7">
        <f t="shared" si="32"/>
        <v>14088.5</v>
      </c>
    </row>
    <row r="695" spans="1:15" ht="24.95" customHeight="1" x14ac:dyDescent="0.25">
      <c r="A695" s="6">
        <v>687</v>
      </c>
      <c r="B695" s="6" t="s">
        <v>788</v>
      </c>
      <c r="C695" s="6" t="s">
        <v>739</v>
      </c>
      <c r="D695" s="6" t="s">
        <v>46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1"/>
        <v>456</v>
      </c>
      <c r="M695" s="7">
        <v>25</v>
      </c>
      <c r="N695" s="7">
        <f t="shared" si="33"/>
        <v>911.5</v>
      </c>
      <c r="O695" s="7">
        <f t="shared" si="32"/>
        <v>14088.5</v>
      </c>
    </row>
    <row r="696" spans="1:15" ht="24.95" customHeight="1" x14ac:dyDescent="0.25">
      <c r="A696" s="6">
        <v>688</v>
      </c>
      <c r="B696" s="6" t="s">
        <v>789</v>
      </c>
      <c r="C696" s="6" t="s">
        <v>739</v>
      </c>
      <c r="D696" s="6" t="s">
        <v>46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f t="shared" si="31"/>
        <v>456</v>
      </c>
      <c r="M696" s="7">
        <v>25</v>
      </c>
      <c r="N696" s="7">
        <f t="shared" si="33"/>
        <v>911.5</v>
      </c>
      <c r="O696" s="7">
        <f t="shared" si="32"/>
        <v>14088.5</v>
      </c>
    </row>
    <row r="697" spans="1:15" ht="24.95" customHeight="1" x14ac:dyDescent="0.25">
      <c r="A697" s="6">
        <v>689</v>
      </c>
      <c r="B697" s="6" t="s">
        <v>790</v>
      </c>
      <c r="C697" s="6" t="s">
        <v>791</v>
      </c>
      <c r="D697" s="6" t="s">
        <v>173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f>+I697*2.87%</f>
        <v>430.5</v>
      </c>
      <c r="K697" s="7">
        <v>0</v>
      </c>
      <c r="L697" s="7">
        <f t="shared" si="31"/>
        <v>456</v>
      </c>
      <c r="M697" s="7">
        <v>25</v>
      </c>
      <c r="N697" s="7">
        <f t="shared" si="33"/>
        <v>911.5</v>
      </c>
      <c r="O697" s="7">
        <f t="shared" si="32"/>
        <v>14088.5</v>
      </c>
    </row>
    <row r="698" spans="1:15" ht="24.95" customHeight="1" x14ac:dyDescent="0.25">
      <c r="A698" s="6">
        <v>690</v>
      </c>
      <c r="B698" s="6" t="s">
        <v>792</v>
      </c>
      <c r="C698" s="6" t="s">
        <v>791</v>
      </c>
      <c r="D698" s="6" t="s">
        <v>393</v>
      </c>
      <c r="E698" s="6" t="s">
        <v>36</v>
      </c>
      <c r="F698" s="6" t="s">
        <v>29</v>
      </c>
      <c r="G698" s="7">
        <v>22000</v>
      </c>
      <c r="H698" s="7">
        <v>0</v>
      </c>
      <c r="I698" s="7">
        <v>22000</v>
      </c>
      <c r="J698" s="7">
        <v>631.4</v>
      </c>
      <c r="K698" s="7">
        <v>0</v>
      </c>
      <c r="L698" s="7">
        <f t="shared" si="31"/>
        <v>668.8</v>
      </c>
      <c r="M698" s="7">
        <v>125</v>
      </c>
      <c r="N698" s="7">
        <f t="shared" si="33"/>
        <v>1425.1999999999998</v>
      </c>
      <c r="O698" s="7">
        <f t="shared" si="32"/>
        <v>20574.8</v>
      </c>
    </row>
    <row r="699" spans="1:15" ht="24.95" customHeight="1" x14ac:dyDescent="0.25">
      <c r="A699" s="6">
        <v>691</v>
      </c>
      <c r="B699" s="6" t="s">
        <v>793</v>
      </c>
      <c r="C699" s="6" t="s">
        <v>791</v>
      </c>
      <c r="D699" s="6" t="s">
        <v>993</v>
      </c>
      <c r="E699" s="6" t="s">
        <v>28</v>
      </c>
      <c r="F699" s="6" t="s">
        <v>37</v>
      </c>
      <c r="G699" s="7">
        <v>57500</v>
      </c>
      <c r="H699" s="7">
        <v>0</v>
      </c>
      <c r="I699" s="7">
        <v>57500</v>
      </c>
      <c r="J699" s="7">
        <v>1650.25</v>
      </c>
      <c r="K699" s="7">
        <v>3016.23</v>
      </c>
      <c r="L699" s="7">
        <f t="shared" si="31"/>
        <v>1748</v>
      </c>
      <c r="M699" s="7">
        <v>673.5</v>
      </c>
      <c r="N699" s="7">
        <f t="shared" si="33"/>
        <v>7087.98</v>
      </c>
      <c r="O699" s="7">
        <f t="shared" si="32"/>
        <v>50412.020000000004</v>
      </c>
    </row>
    <row r="700" spans="1:15" ht="24.95" customHeight="1" x14ac:dyDescent="0.25">
      <c r="A700" s="6">
        <v>692</v>
      </c>
      <c r="B700" s="6" t="s">
        <v>794</v>
      </c>
      <c r="C700" s="6" t="s">
        <v>791</v>
      </c>
      <c r="D700" s="6" t="s">
        <v>68</v>
      </c>
      <c r="E700" s="6" t="s">
        <v>54</v>
      </c>
      <c r="F700" s="6" t="s">
        <v>29</v>
      </c>
      <c r="G700" s="7">
        <v>69000</v>
      </c>
      <c r="H700" s="7">
        <v>0</v>
      </c>
      <c r="I700" s="7">
        <v>69000</v>
      </c>
      <c r="J700" s="7">
        <v>1980.3</v>
      </c>
      <c r="K700" s="7">
        <v>4837.2</v>
      </c>
      <c r="L700" s="7">
        <f t="shared" si="31"/>
        <v>2097.6</v>
      </c>
      <c r="M700" s="7">
        <v>3300.46</v>
      </c>
      <c r="N700" s="7">
        <f t="shared" si="33"/>
        <v>12215.560000000001</v>
      </c>
      <c r="O700" s="7">
        <f t="shared" si="32"/>
        <v>56784.44</v>
      </c>
    </row>
    <row r="701" spans="1:15" ht="24.95" customHeight="1" x14ac:dyDescent="0.25">
      <c r="A701" s="6">
        <v>693</v>
      </c>
      <c r="B701" s="6" t="s">
        <v>795</v>
      </c>
      <c r="C701" s="6" t="s">
        <v>791</v>
      </c>
      <c r="D701" s="6" t="s">
        <v>182</v>
      </c>
      <c r="E701" s="6" t="s">
        <v>54</v>
      </c>
      <c r="F701" s="6" t="s">
        <v>37</v>
      </c>
      <c r="G701" s="7">
        <v>57500</v>
      </c>
      <c r="H701" s="7">
        <v>0</v>
      </c>
      <c r="I701" s="7">
        <v>57500</v>
      </c>
      <c r="J701" s="7">
        <v>1650.25</v>
      </c>
      <c r="K701" s="7">
        <v>3016.23</v>
      </c>
      <c r="L701" s="7">
        <f t="shared" si="31"/>
        <v>1748</v>
      </c>
      <c r="M701" s="7">
        <v>865</v>
      </c>
      <c r="N701" s="7">
        <f t="shared" si="33"/>
        <v>7279.48</v>
      </c>
      <c r="O701" s="7">
        <f t="shared" si="32"/>
        <v>50220.520000000004</v>
      </c>
    </row>
    <row r="702" spans="1:15" ht="24.95" customHeight="1" x14ac:dyDescent="0.25">
      <c r="A702" s="6">
        <v>694</v>
      </c>
      <c r="B702" s="6" t="s">
        <v>796</v>
      </c>
      <c r="C702" s="6" t="s">
        <v>791</v>
      </c>
      <c r="D702" s="6" t="s">
        <v>182</v>
      </c>
      <c r="E702" s="6" t="s">
        <v>54</v>
      </c>
      <c r="F702" s="6" t="s">
        <v>37</v>
      </c>
      <c r="G702" s="7">
        <v>57500</v>
      </c>
      <c r="H702" s="7">
        <v>0</v>
      </c>
      <c r="I702" s="7">
        <v>57500</v>
      </c>
      <c r="J702" s="7">
        <v>1650.25</v>
      </c>
      <c r="K702" s="7">
        <v>2673.13</v>
      </c>
      <c r="L702" s="7">
        <f t="shared" si="31"/>
        <v>1748</v>
      </c>
      <c r="M702" s="7">
        <v>1740.46</v>
      </c>
      <c r="N702" s="7">
        <f t="shared" si="33"/>
        <v>7811.84</v>
      </c>
      <c r="O702" s="7">
        <f t="shared" si="32"/>
        <v>49688.160000000003</v>
      </c>
    </row>
    <row r="703" spans="1:15" ht="24.95" customHeight="1" x14ac:dyDescent="0.25">
      <c r="A703" s="6">
        <v>695</v>
      </c>
      <c r="B703" s="6" t="s">
        <v>797</v>
      </c>
      <c r="C703" s="6" t="s">
        <v>791</v>
      </c>
      <c r="D703" s="6" t="s">
        <v>196</v>
      </c>
      <c r="E703" s="6" t="s">
        <v>54</v>
      </c>
      <c r="F703" s="6" t="s">
        <v>37</v>
      </c>
      <c r="G703" s="7">
        <v>57500</v>
      </c>
      <c r="H703" s="7">
        <v>0</v>
      </c>
      <c r="I703" s="7">
        <v>57500</v>
      </c>
      <c r="J703" s="7">
        <v>1650.25</v>
      </c>
      <c r="K703" s="7">
        <v>2673.13</v>
      </c>
      <c r="L703" s="7">
        <f t="shared" si="31"/>
        <v>1748</v>
      </c>
      <c r="M703" s="7">
        <v>2820.46</v>
      </c>
      <c r="N703" s="7">
        <f t="shared" si="33"/>
        <v>8891.84</v>
      </c>
      <c r="O703" s="7">
        <f t="shared" si="32"/>
        <v>48608.160000000003</v>
      </c>
    </row>
    <row r="704" spans="1:15" ht="24.95" customHeight="1" x14ac:dyDescent="0.25">
      <c r="A704" s="6">
        <v>696</v>
      </c>
      <c r="B704" s="6" t="s">
        <v>798</v>
      </c>
      <c r="C704" s="6" t="s">
        <v>791</v>
      </c>
      <c r="D704" s="6" t="s">
        <v>799</v>
      </c>
      <c r="E704" s="6" t="s">
        <v>54</v>
      </c>
      <c r="F704" s="6" t="s">
        <v>37</v>
      </c>
      <c r="G704" s="7">
        <v>86250</v>
      </c>
      <c r="H704" s="7">
        <v>0</v>
      </c>
      <c r="I704" s="7">
        <v>86250</v>
      </c>
      <c r="J704" s="7">
        <v>2475.38</v>
      </c>
      <c r="K704" s="7">
        <v>8871.02</v>
      </c>
      <c r="L704" s="7">
        <f t="shared" si="31"/>
        <v>2622</v>
      </c>
      <c r="M704" s="7">
        <v>425</v>
      </c>
      <c r="N704" s="7">
        <f t="shared" si="33"/>
        <v>14393.400000000001</v>
      </c>
      <c r="O704" s="7">
        <f t="shared" si="32"/>
        <v>71856.600000000006</v>
      </c>
    </row>
    <row r="705" spans="1:15" ht="24.95" customHeight="1" x14ac:dyDescent="0.25">
      <c r="A705" s="6">
        <v>697</v>
      </c>
      <c r="B705" s="6" t="s">
        <v>800</v>
      </c>
      <c r="C705" s="6" t="s">
        <v>791</v>
      </c>
      <c r="D705" s="6" t="s">
        <v>196</v>
      </c>
      <c r="E705" s="6" t="s">
        <v>28</v>
      </c>
      <c r="F705" s="6" t="s">
        <v>37</v>
      </c>
      <c r="G705" s="7">
        <v>50000</v>
      </c>
      <c r="H705" s="7">
        <v>0</v>
      </c>
      <c r="I705" s="7">
        <v>50000</v>
      </c>
      <c r="J705" s="7">
        <v>1435</v>
      </c>
      <c r="K705" s="7">
        <v>1854</v>
      </c>
      <c r="L705" s="7">
        <f t="shared" si="31"/>
        <v>1520</v>
      </c>
      <c r="M705" s="7">
        <v>425</v>
      </c>
      <c r="N705" s="7">
        <f t="shared" si="33"/>
        <v>5234</v>
      </c>
      <c r="O705" s="7">
        <f t="shared" si="32"/>
        <v>44766</v>
      </c>
    </row>
    <row r="706" spans="1:15" ht="24.95" customHeight="1" x14ac:dyDescent="0.25">
      <c r="A706" s="6">
        <v>698</v>
      </c>
      <c r="B706" s="6" t="s">
        <v>801</v>
      </c>
      <c r="C706" s="6" t="s">
        <v>791</v>
      </c>
      <c r="D706" s="6" t="s">
        <v>68</v>
      </c>
      <c r="E706" s="6" t="s">
        <v>28</v>
      </c>
      <c r="F706" s="6" t="s">
        <v>37</v>
      </c>
      <c r="G706" s="7">
        <v>60000</v>
      </c>
      <c r="H706" s="7">
        <v>0</v>
      </c>
      <c r="I706" s="7">
        <v>60000</v>
      </c>
      <c r="J706" s="7">
        <v>1722</v>
      </c>
      <c r="K706" s="7">
        <v>3486.68</v>
      </c>
      <c r="L706" s="7">
        <f t="shared" si="31"/>
        <v>1824</v>
      </c>
      <c r="M706" s="7">
        <v>1442</v>
      </c>
      <c r="N706" s="7">
        <f t="shared" si="33"/>
        <v>8474.68</v>
      </c>
      <c r="O706" s="7">
        <f t="shared" si="32"/>
        <v>51525.32</v>
      </c>
    </row>
    <row r="707" spans="1:15" ht="24.95" customHeight="1" x14ac:dyDescent="0.25">
      <c r="A707" s="6">
        <v>699</v>
      </c>
      <c r="B707" s="6" t="s">
        <v>802</v>
      </c>
      <c r="C707" s="6" t="s">
        <v>791</v>
      </c>
      <c r="D707" s="6" t="s">
        <v>182</v>
      </c>
      <c r="E707" s="6" t="s">
        <v>54</v>
      </c>
      <c r="F707" s="6" t="s">
        <v>37</v>
      </c>
      <c r="G707" s="7">
        <v>57500</v>
      </c>
      <c r="H707" s="7">
        <v>0</v>
      </c>
      <c r="I707" s="7">
        <v>57500</v>
      </c>
      <c r="J707" s="7">
        <v>1650.25</v>
      </c>
      <c r="K707" s="7">
        <v>3016.23</v>
      </c>
      <c r="L707" s="7">
        <f t="shared" si="31"/>
        <v>1748</v>
      </c>
      <c r="M707" s="7">
        <v>865</v>
      </c>
      <c r="N707" s="7">
        <f t="shared" si="33"/>
        <v>7279.48</v>
      </c>
      <c r="O707" s="7">
        <f t="shared" si="32"/>
        <v>50220.520000000004</v>
      </c>
    </row>
    <row r="708" spans="1:15" ht="24.95" customHeight="1" x14ac:dyDescent="0.25">
      <c r="A708" s="6">
        <v>700</v>
      </c>
      <c r="B708" s="6" t="s">
        <v>803</v>
      </c>
      <c r="C708" s="6" t="s">
        <v>791</v>
      </c>
      <c r="D708" s="6" t="s">
        <v>804</v>
      </c>
      <c r="E708" s="6" t="s">
        <v>54</v>
      </c>
      <c r="F708" s="6" t="s">
        <v>37</v>
      </c>
      <c r="G708" s="7">
        <v>57500</v>
      </c>
      <c r="H708" s="7">
        <v>0</v>
      </c>
      <c r="I708" s="7">
        <v>57500</v>
      </c>
      <c r="J708" s="7">
        <v>1650.25</v>
      </c>
      <c r="K708" s="7">
        <v>2673.13</v>
      </c>
      <c r="L708" s="7">
        <f t="shared" si="31"/>
        <v>1748</v>
      </c>
      <c r="M708" s="7">
        <v>3500.46</v>
      </c>
      <c r="N708" s="7">
        <f t="shared" si="33"/>
        <v>9571.84</v>
      </c>
      <c r="O708" s="7">
        <f t="shared" si="32"/>
        <v>47928.160000000003</v>
      </c>
    </row>
    <row r="709" spans="1:15" ht="24.95" customHeight="1" x14ac:dyDescent="0.25">
      <c r="A709" s="6">
        <v>701</v>
      </c>
      <c r="B709" s="6" t="s">
        <v>805</v>
      </c>
      <c r="C709" s="6" t="s">
        <v>791</v>
      </c>
      <c r="D709" s="6" t="s">
        <v>65</v>
      </c>
      <c r="E709" s="6" t="s">
        <v>28</v>
      </c>
      <c r="F709" s="6" t="s">
        <v>37</v>
      </c>
      <c r="G709" s="7">
        <v>35000</v>
      </c>
      <c r="H709" s="7">
        <v>0</v>
      </c>
      <c r="I709" s="7">
        <v>35000</v>
      </c>
      <c r="J709" s="7">
        <v>1004.5</v>
      </c>
      <c r="K709" s="7">
        <v>0</v>
      </c>
      <c r="L709" s="7">
        <f t="shared" si="31"/>
        <v>1064</v>
      </c>
      <c r="M709" s="7">
        <v>893.5</v>
      </c>
      <c r="N709" s="7">
        <f t="shared" si="33"/>
        <v>2962</v>
      </c>
      <c r="O709" s="7">
        <f t="shared" si="32"/>
        <v>32038</v>
      </c>
    </row>
    <row r="710" spans="1:15" ht="24.95" customHeight="1" x14ac:dyDescent="0.25">
      <c r="A710" s="6">
        <v>702</v>
      </c>
      <c r="B710" s="6" t="s">
        <v>806</v>
      </c>
      <c r="C710" s="6" t="s">
        <v>791</v>
      </c>
      <c r="D710" s="6" t="s">
        <v>196</v>
      </c>
      <c r="E710" s="6" t="s">
        <v>54</v>
      </c>
      <c r="F710" s="6" t="s">
        <v>29</v>
      </c>
      <c r="G710" s="7">
        <v>57500</v>
      </c>
      <c r="H710" s="7">
        <v>0</v>
      </c>
      <c r="I710" s="7">
        <v>57500</v>
      </c>
      <c r="J710" s="7">
        <v>1650.25</v>
      </c>
      <c r="K710" s="7">
        <v>2673.13</v>
      </c>
      <c r="L710" s="7">
        <f t="shared" si="31"/>
        <v>1748</v>
      </c>
      <c r="M710" s="7">
        <v>2740.46</v>
      </c>
      <c r="N710" s="7">
        <f t="shared" si="33"/>
        <v>8811.84</v>
      </c>
      <c r="O710" s="7">
        <f t="shared" si="32"/>
        <v>48688.160000000003</v>
      </c>
    </row>
    <row r="711" spans="1:15" ht="24.95" customHeight="1" x14ac:dyDescent="0.25">
      <c r="A711" s="6">
        <v>703</v>
      </c>
      <c r="B711" s="6" t="s">
        <v>807</v>
      </c>
      <c r="C711" s="6" t="s">
        <v>791</v>
      </c>
      <c r="D711" s="6" t="s">
        <v>182</v>
      </c>
      <c r="E711" s="6" t="s">
        <v>54</v>
      </c>
      <c r="F711" s="6" t="s">
        <v>37</v>
      </c>
      <c r="G711" s="7">
        <v>57500</v>
      </c>
      <c r="H711" s="7">
        <v>0</v>
      </c>
      <c r="I711" s="7">
        <v>57500</v>
      </c>
      <c r="J711" s="7">
        <v>1650.25</v>
      </c>
      <c r="K711" s="7">
        <v>3016.23</v>
      </c>
      <c r="L711" s="7">
        <f t="shared" si="31"/>
        <v>1748</v>
      </c>
      <c r="M711" s="7">
        <v>16115.34</v>
      </c>
      <c r="N711" s="7">
        <f t="shared" si="33"/>
        <v>22529.82</v>
      </c>
      <c r="O711" s="7">
        <f t="shared" si="32"/>
        <v>34970.18</v>
      </c>
    </row>
    <row r="712" spans="1:15" ht="24.95" customHeight="1" x14ac:dyDescent="0.25">
      <c r="A712" s="6">
        <v>704</v>
      </c>
      <c r="B712" s="6" t="s">
        <v>808</v>
      </c>
      <c r="C712" s="6" t="s">
        <v>791</v>
      </c>
      <c r="D712" s="6" t="s">
        <v>173</v>
      </c>
      <c r="E712" s="6" t="s">
        <v>36</v>
      </c>
      <c r="F712" s="6" t="s">
        <v>29</v>
      </c>
      <c r="G712" s="7">
        <v>11000.47</v>
      </c>
      <c r="H712" s="7">
        <v>0</v>
      </c>
      <c r="I712" s="7">
        <v>11000.47</v>
      </c>
      <c r="J712" s="7">
        <v>315.70999999999998</v>
      </c>
      <c r="K712" s="7">
        <v>0</v>
      </c>
      <c r="L712" s="7">
        <f t="shared" si="31"/>
        <v>334.414288</v>
      </c>
      <c r="M712" s="7">
        <v>4201.37</v>
      </c>
      <c r="N712" s="7">
        <f t="shared" si="33"/>
        <v>4851.4942879999999</v>
      </c>
      <c r="O712" s="7">
        <f t="shared" si="32"/>
        <v>6148.9757119999995</v>
      </c>
    </row>
    <row r="713" spans="1:15" ht="24.95" customHeight="1" x14ac:dyDescent="0.25">
      <c r="A713" s="6">
        <v>705</v>
      </c>
      <c r="B713" s="6" t="s">
        <v>809</v>
      </c>
      <c r="C713" s="6" t="s">
        <v>791</v>
      </c>
      <c r="D713" s="6" t="s">
        <v>804</v>
      </c>
      <c r="E713" s="6" t="s">
        <v>54</v>
      </c>
      <c r="F713" s="6" t="s">
        <v>37</v>
      </c>
      <c r="G713" s="7">
        <v>57500</v>
      </c>
      <c r="H713" s="7">
        <v>0</v>
      </c>
      <c r="I713" s="7">
        <v>57500</v>
      </c>
      <c r="J713" s="7">
        <v>1650.25</v>
      </c>
      <c r="K713" s="7">
        <v>3016.23</v>
      </c>
      <c r="L713" s="7">
        <f t="shared" si="31"/>
        <v>1748</v>
      </c>
      <c r="M713" s="7">
        <v>25</v>
      </c>
      <c r="N713" s="7">
        <f t="shared" si="33"/>
        <v>6439.48</v>
      </c>
      <c r="O713" s="7">
        <f t="shared" si="32"/>
        <v>51060.520000000004</v>
      </c>
    </row>
    <row r="714" spans="1:15" ht="24.95" customHeight="1" x14ac:dyDescent="0.25">
      <c r="A714" s="6">
        <v>706</v>
      </c>
      <c r="B714" s="6" t="s">
        <v>810</v>
      </c>
      <c r="C714" s="6" t="s">
        <v>791</v>
      </c>
      <c r="D714" s="6" t="s">
        <v>182</v>
      </c>
      <c r="E714" s="6" t="s">
        <v>54</v>
      </c>
      <c r="F714" s="6" t="s">
        <v>37</v>
      </c>
      <c r="G714" s="7">
        <v>57500</v>
      </c>
      <c r="H714" s="7">
        <v>0</v>
      </c>
      <c r="I714" s="7">
        <v>57500</v>
      </c>
      <c r="J714" s="7">
        <v>1650.25</v>
      </c>
      <c r="K714" s="7">
        <v>3016.23</v>
      </c>
      <c r="L714" s="7">
        <f t="shared" si="31"/>
        <v>1748</v>
      </c>
      <c r="M714" s="7">
        <v>645</v>
      </c>
      <c r="N714" s="7">
        <f t="shared" si="33"/>
        <v>7059.48</v>
      </c>
      <c r="O714" s="7">
        <f t="shared" si="32"/>
        <v>50440.520000000004</v>
      </c>
    </row>
    <row r="715" spans="1:15" ht="24.95" customHeight="1" x14ac:dyDescent="0.25">
      <c r="A715" s="6">
        <v>707</v>
      </c>
      <c r="B715" s="6" t="s">
        <v>811</v>
      </c>
      <c r="C715" s="6" t="s">
        <v>791</v>
      </c>
      <c r="D715" s="6" t="s">
        <v>173</v>
      </c>
      <c r="E715" s="6" t="s">
        <v>36</v>
      </c>
      <c r="F715" s="6" t="s">
        <v>29</v>
      </c>
      <c r="G715" s="7">
        <v>11000</v>
      </c>
      <c r="H715" s="7">
        <v>0</v>
      </c>
      <c r="I715" s="7">
        <v>11000</v>
      </c>
      <c r="J715" s="7">
        <v>315.7</v>
      </c>
      <c r="K715" s="7">
        <v>0</v>
      </c>
      <c r="L715" s="7">
        <f t="shared" si="31"/>
        <v>334.4</v>
      </c>
      <c r="M715" s="7">
        <v>25</v>
      </c>
      <c r="N715" s="7">
        <f t="shared" si="33"/>
        <v>675.09999999999991</v>
      </c>
      <c r="O715" s="7">
        <f t="shared" si="32"/>
        <v>10324.9</v>
      </c>
    </row>
    <row r="716" spans="1:15" ht="24.95" customHeight="1" x14ac:dyDescent="0.25">
      <c r="A716" s="6">
        <v>708</v>
      </c>
      <c r="B716" s="6" t="s">
        <v>812</v>
      </c>
      <c r="C716" s="6" t="s">
        <v>791</v>
      </c>
      <c r="D716" s="6" t="s">
        <v>196</v>
      </c>
      <c r="E716" s="6" t="s">
        <v>28</v>
      </c>
      <c r="F716" s="6" t="s">
        <v>29</v>
      </c>
      <c r="G716" s="7">
        <v>51750</v>
      </c>
      <c r="H716" s="7">
        <v>0</v>
      </c>
      <c r="I716" s="7">
        <v>51750</v>
      </c>
      <c r="J716" s="7">
        <v>1485.23</v>
      </c>
      <c r="K716" s="7">
        <v>2100.9899999999998</v>
      </c>
      <c r="L716" s="7">
        <f t="shared" si="31"/>
        <v>1573.2</v>
      </c>
      <c r="M716" s="7">
        <v>425</v>
      </c>
      <c r="N716" s="7">
        <f t="shared" si="33"/>
        <v>5584.42</v>
      </c>
      <c r="O716" s="7">
        <f t="shared" si="32"/>
        <v>46165.58</v>
      </c>
    </row>
    <row r="717" spans="1:15" ht="24.95" customHeight="1" x14ac:dyDescent="0.25">
      <c r="A717" s="6">
        <v>709</v>
      </c>
      <c r="B717" s="6" t="s">
        <v>813</v>
      </c>
      <c r="C717" s="6" t="s">
        <v>791</v>
      </c>
      <c r="D717" s="6" t="s">
        <v>283</v>
      </c>
      <c r="E717" s="6" t="s">
        <v>28</v>
      </c>
      <c r="F717" s="6" t="s">
        <v>37</v>
      </c>
      <c r="G717" s="7">
        <v>51750</v>
      </c>
      <c r="H717" s="7">
        <v>0</v>
      </c>
      <c r="I717" s="7">
        <v>51750</v>
      </c>
      <c r="J717" s="7">
        <v>1485.23</v>
      </c>
      <c r="K717" s="7">
        <v>2100.9899999999998</v>
      </c>
      <c r="L717" s="7">
        <f t="shared" si="31"/>
        <v>1573.2</v>
      </c>
      <c r="M717" s="7">
        <v>425</v>
      </c>
      <c r="N717" s="7">
        <f t="shared" si="33"/>
        <v>5584.42</v>
      </c>
      <c r="O717" s="7">
        <f t="shared" si="32"/>
        <v>46165.58</v>
      </c>
    </row>
    <row r="718" spans="1:15" ht="24.95" customHeight="1" x14ac:dyDescent="0.25">
      <c r="A718" s="6">
        <v>710</v>
      </c>
      <c r="B718" s="6" t="s">
        <v>814</v>
      </c>
      <c r="C718" s="6" t="s">
        <v>791</v>
      </c>
      <c r="D718" s="6" t="s">
        <v>182</v>
      </c>
      <c r="E718" s="6" t="s">
        <v>28</v>
      </c>
      <c r="F718" s="6" t="s">
        <v>29</v>
      </c>
      <c r="G718" s="7">
        <v>51750</v>
      </c>
      <c r="H718" s="7">
        <v>0</v>
      </c>
      <c r="I718" s="7">
        <v>51750</v>
      </c>
      <c r="J718" s="7">
        <v>1485.23</v>
      </c>
      <c r="K718" s="7">
        <v>2100.9899999999998</v>
      </c>
      <c r="L718" s="7">
        <f t="shared" si="31"/>
        <v>1573.2</v>
      </c>
      <c r="M718" s="7">
        <v>25</v>
      </c>
      <c r="N718" s="7">
        <f t="shared" si="33"/>
        <v>5184.42</v>
      </c>
      <c r="O718" s="7">
        <f t="shared" si="32"/>
        <v>46565.58</v>
      </c>
    </row>
    <row r="719" spans="1:15" ht="24.95" customHeight="1" x14ac:dyDescent="0.25">
      <c r="A719" s="6">
        <v>711</v>
      </c>
      <c r="B719" s="6" t="s">
        <v>815</v>
      </c>
      <c r="C719" s="6" t="s">
        <v>791</v>
      </c>
      <c r="D719" s="6" t="s">
        <v>196</v>
      </c>
      <c r="E719" s="6" t="s">
        <v>28</v>
      </c>
      <c r="F719" s="6" t="s">
        <v>37</v>
      </c>
      <c r="G719" s="7">
        <v>57500</v>
      </c>
      <c r="H719" s="7">
        <v>0</v>
      </c>
      <c r="I719" s="7">
        <v>57500</v>
      </c>
      <c r="J719" s="7">
        <v>1650.25</v>
      </c>
      <c r="K719" s="7">
        <v>3016.23</v>
      </c>
      <c r="L719" s="7">
        <f t="shared" si="31"/>
        <v>1748</v>
      </c>
      <c r="M719" s="7">
        <v>1785</v>
      </c>
      <c r="N719" s="7">
        <f t="shared" si="33"/>
        <v>8199.48</v>
      </c>
      <c r="O719" s="7">
        <f t="shared" si="32"/>
        <v>49300.520000000004</v>
      </c>
    </row>
    <row r="720" spans="1:15" ht="24.95" customHeight="1" x14ac:dyDescent="0.25">
      <c r="A720" s="6">
        <v>712</v>
      </c>
      <c r="B720" s="6" t="s">
        <v>816</v>
      </c>
      <c r="C720" s="6" t="s">
        <v>791</v>
      </c>
      <c r="D720" s="6" t="s">
        <v>182</v>
      </c>
      <c r="E720" s="6" t="s">
        <v>28</v>
      </c>
      <c r="F720" s="6" t="s">
        <v>37</v>
      </c>
      <c r="G720" s="7">
        <v>34500</v>
      </c>
      <c r="H720" s="7">
        <v>0</v>
      </c>
      <c r="I720" s="7">
        <v>34500</v>
      </c>
      <c r="J720" s="7">
        <v>990.15</v>
      </c>
      <c r="K720" s="7">
        <v>0</v>
      </c>
      <c r="L720" s="7">
        <f t="shared" si="31"/>
        <v>1048.8</v>
      </c>
      <c r="M720" s="7">
        <v>3429.25</v>
      </c>
      <c r="N720" s="7">
        <f t="shared" si="33"/>
        <v>5468.2</v>
      </c>
      <c r="O720" s="7">
        <f t="shared" si="32"/>
        <v>29031.8</v>
      </c>
    </row>
    <row r="721" spans="1:15" ht="24.95" customHeight="1" x14ac:dyDescent="0.25">
      <c r="A721" s="6">
        <v>713</v>
      </c>
      <c r="B721" s="6" t="s">
        <v>817</v>
      </c>
      <c r="C721" s="6" t="s">
        <v>791</v>
      </c>
      <c r="D721" s="6" t="s">
        <v>132</v>
      </c>
      <c r="E721" s="6" t="s">
        <v>54</v>
      </c>
      <c r="F721" s="6" t="s">
        <v>29</v>
      </c>
      <c r="G721" s="7">
        <v>28000</v>
      </c>
      <c r="H721" s="7">
        <v>0</v>
      </c>
      <c r="I721" s="7">
        <v>28000</v>
      </c>
      <c r="J721" s="7">
        <v>803.6</v>
      </c>
      <c r="K721" s="7">
        <v>0</v>
      </c>
      <c r="L721" s="7">
        <f t="shared" ref="L721:L786" si="34">+I721*3.04%</f>
        <v>851.2</v>
      </c>
      <c r="M721" s="7">
        <v>25</v>
      </c>
      <c r="N721" s="7">
        <f t="shared" si="33"/>
        <v>1679.8000000000002</v>
      </c>
      <c r="O721" s="7">
        <f t="shared" ref="O721:O784" si="35">+G721-N721</f>
        <v>26320.2</v>
      </c>
    </row>
    <row r="722" spans="1:15" ht="24.95" customHeight="1" x14ac:dyDescent="0.25">
      <c r="A722" s="6">
        <v>714</v>
      </c>
      <c r="B722" s="6" t="s">
        <v>818</v>
      </c>
      <c r="C722" s="6" t="s">
        <v>791</v>
      </c>
      <c r="D722" s="6" t="s">
        <v>35</v>
      </c>
      <c r="E722" s="6" t="s">
        <v>54</v>
      </c>
      <c r="F722" s="6" t="s">
        <v>37</v>
      </c>
      <c r="G722" s="7">
        <v>35000</v>
      </c>
      <c r="H722" s="7">
        <v>0</v>
      </c>
      <c r="I722" s="7">
        <v>35000</v>
      </c>
      <c r="J722" s="7">
        <v>1004.5</v>
      </c>
      <c r="K722" s="7">
        <v>0</v>
      </c>
      <c r="L722" s="7">
        <f t="shared" si="34"/>
        <v>1064</v>
      </c>
      <c r="M722" s="7">
        <v>673.5</v>
      </c>
      <c r="N722" s="7">
        <f t="shared" ref="N722:N785" si="36">+J722+K722+L722+M722</f>
        <v>2742</v>
      </c>
      <c r="O722" s="7">
        <f t="shared" si="35"/>
        <v>32258</v>
      </c>
    </row>
    <row r="723" spans="1:15" ht="24.95" customHeight="1" x14ac:dyDescent="0.25">
      <c r="A723" s="6">
        <v>715</v>
      </c>
      <c r="B723" s="6" t="s">
        <v>819</v>
      </c>
      <c r="C723" s="6" t="s">
        <v>791</v>
      </c>
      <c r="D723" s="6" t="s">
        <v>182</v>
      </c>
      <c r="E723" s="6" t="s">
        <v>28</v>
      </c>
      <c r="F723" s="6" t="s">
        <v>29</v>
      </c>
      <c r="G723" s="7">
        <v>51750</v>
      </c>
      <c r="H723" s="7">
        <v>0</v>
      </c>
      <c r="I723" s="7">
        <v>51750</v>
      </c>
      <c r="J723" s="7">
        <v>1485.23</v>
      </c>
      <c r="K723" s="7">
        <v>2100.9899999999998</v>
      </c>
      <c r="L723" s="7">
        <f t="shared" si="34"/>
        <v>1573.2</v>
      </c>
      <c r="M723" s="7">
        <v>25</v>
      </c>
      <c r="N723" s="7">
        <f t="shared" si="36"/>
        <v>5184.42</v>
      </c>
      <c r="O723" s="7">
        <f t="shared" si="35"/>
        <v>46565.58</v>
      </c>
    </row>
    <row r="724" spans="1:15" ht="24.95" customHeight="1" x14ac:dyDescent="0.25">
      <c r="A724" s="6">
        <v>716</v>
      </c>
      <c r="B724" s="6" t="s">
        <v>820</v>
      </c>
      <c r="C724" s="6" t="s">
        <v>791</v>
      </c>
      <c r="D724" s="6" t="s">
        <v>182</v>
      </c>
      <c r="E724" s="6" t="s">
        <v>28</v>
      </c>
      <c r="F724" s="6" t="s">
        <v>29</v>
      </c>
      <c r="G724" s="7">
        <v>51750</v>
      </c>
      <c r="H724" s="7">
        <v>0</v>
      </c>
      <c r="I724" s="7">
        <v>51750</v>
      </c>
      <c r="J724" s="7">
        <v>1485.23</v>
      </c>
      <c r="K724" s="7">
        <v>2100.9899999999998</v>
      </c>
      <c r="L724" s="7">
        <f t="shared" si="34"/>
        <v>1573.2</v>
      </c>
      <c r="M724" s="7">
        <v>25</v>
      </c>
      <c r="N724" s="7">
        <f t="shared" si="36"/>
        <v>5184.42</v>
      </c>
      <c r="O724" s="7">
        <f t="shared" si="35"/>
        <v>46565.58</v>
      </c>
    </row>
    <row r="725" spans="1:15" ht="24.95" customHeight="1" x14ac:dyDescent="0.25">
      <c r="A725" s="6">
        <v>717</v>
      </c>
      <c r="B725" s="6" t="s">
        <v>821</v>
      </c>
      <c r="C725" s="6" t="s">
        <v>791</v>
      </c>
      <c r="D725" s="6" t="s">
        <v>822</v>
      </c>
      <c r="E725" s="6" t="s">
        <v>54</v>
      </c>
      <c r="F725" s="6" t="s">
        <v>29</v>
      </c>
      <c r="G725" s="7">
        <v>50000</v>
      </c>
      <c r="H725" s="7">
        <v>0</v>
      </c>
      <c r="I725" s="7">
        <v>50000</v>
      </c>
      <c r="J725" s="7">
        <v>1435</v>
      </c>
      <c r="K725" s="7">
        <v>1854</v>
      </c>
      <c r="L725" s="7">
        <f t="shared" si="34"/>
        <v>1520</v>
      </c>
      <c r="M725" s="7">
        <v>2489.6</v>
      </c>
      <c r="N725" s="7">
        <f t="shared" si="36"/>
        <v>7298.6</v>
      </c>
      <c r="O725" s="7">
        <f t="shared" si="35"/>
        <v>42701.4</v>
      </c>
    </row>
    <row r="726" spans="1:15" ht="24.95" customHeight="1" x14ac:dyDescent="0.25">
      <c r="A726" s="6">
        <v>718</v>
      </c>
      <c r="B726" s="6" t="s">
        <v>823</v>
      </c>
      <c r="C726" s="6" t="s">
        <v>791</v>
      </c>
      <c r="D726" s="6" t="s">
        <v>182</v>
      </c>
      <c r="E726" s="6" t="s">
        <v>54</v>
      </c>
      <c r="F726" s="6" t="s">
        <v>37</v>
      </c>
      <c r="G726" s="7">
        <v>57500</v>
      </c>
      <c r="H726" s="7">
        <v>0</v>
      </c>
      <c r="I726" s="7">
        <v>57500</v>
      </c>
      <c r="J726" s="7">
        <v>1650.25</v>
      </c>
      <c r="K726" s="7">
        <v>3016.23</v>
      </c>
      <c r="L726" s="7">
        <f t="shared" si="34"/>
        <v>1748</v>
      </c>
      <c r="M726" s="7">
        <v>525</v>
      </c>
      <c r="N726" s="7">
        <f t="shared" si="36"/>
        <v>6939.48</v>
      </c>
      <c r="O726" s="7">
        <f t="shared" si="35"/>
        <v>50560.520000000004</v>
      </c>
    </row>
    <row r="727" spans="1:15" ht="24.95" customHeight="1" x14ac:dyDescent="0.25">
      <c r="A727" s="6">
        <v>719</v>
      </c>
      <c r="B727" s="6" t="s">
        <v>824</v>
      </c>
      <c r="C727" s="6" t="s">
        <v>791</v>
      </c>
      <c r="D727" s="6" t="s">
        <v>182</v>
      </c>
      <c r="E727" s="6" t="s">
        <v>28</v>
      </c>
      <c r="F727" s="6" t="s">
        <v>37</v>
      </c>
      <c r="G727" s="7">
        <v>57500</v>
      </c>
      <c r="H727" s="7">
        <v>0</v>
      </c>
      <c r="I727" s="7">
        <v>57500</v>
      </c>
      <c r="J727" s="7">
        <v>1650.25</v>
      </c>
      <c r="K727" s="7">
        <v>3016.23</v>
      </c>
      <c r="L727" s="7">
        <f t="shared" si="34"/>
        <v>1748</v>
      </c>
      <c r="M727" s="7">
        <v>1322</v>
      </c>
      <c r="N727" s="7">
        <f t="shared" si="36"/>
        <v>7736.48</v>
      </c>
      <c r="O727" s="7">
        <f t="shared" si="35"/>
        <v>49763.520000000004</v>
      </c>
    </row>
    <row r="728" spans="1:15" ht="24.95" customHeight="1" x14ac:dyDescent="0.25">
      <c r="A728" s="6">
        <v>720</v>
      </c>
      <c r="B728" s="6" t="s">
        <v>825</v>
      </c>
      <c r="C728" s="6" t="s">
        <v>791</v>
      </c>
      <c r="D728" s="6" t="s">
        <v>826</v>
      </c>
      <c r="E728" s="6" t="s">
        <v>36</v>
      </c>
      <c r="F728" s="6" t="s">
        <v>37</v>
      </c>
      <c r="G728" s="7">
        <v>30187.5</v>
      </c>
      <c r="H728" s="7">
        <v>0</v>
      </c>
      <c r="I728" s="7">
        <v>30187.5</v>
      </c>
      <c r="J728" s="7">
        <v>866.38</v>
      </c>
      <c r="K728" s="7">
        <v>0</v>
      </c>
      <c r="L728" s="7">
        <f t="shared" si="34"/>
        <v>917.7</v>
      </c>
      <c r="M728" s="7">
        <v>25</v>
      </c>
      <c r="N728" s="7">
        <f t="shared" si="36"/>
        <v>1809.08</v>
      </c>
      <c r="O728" s="7">
        <f t="shared" si="35"/>
        <v>28378.42</v>
      </c>
    </row>
    <row r="729" spans="1:15" ht="24.95" customHeight="1" x14ac:dyDescent="0.25">
      <c r="A729" s="6">
        <v>721</v>
      </c>
      <c r="B729" s="6" t="s">
        <v>827</v>
      </c>
      <c r="C729" s="6" t="s">
        <v>791</v>
      </c>
      <c r="D729" s="6" t="s">
        <v>169</v>
      </c>
      <c r="E729" s="6" t="s">
        <v>54</v>
      </c>
      <c r="F729" s="6" t="s">
        <v>29</v>
      </c>
      <c r="G729" s="7">
        <v>27000</v>
      </c>
      <c r="H729" s="7">
        <v>0</v>
      </c>
      <c r="I729" s="7">
        <v>27000</v>
      </c>
      <c r="J729" s="7">
        <v>774.9</v>
      </c>
      <c r="K729" s="7">
        <v>0</v>
      </c>
      <c r="L729" s="7">
        <f t="shared" si="34"/>
        <v>820.8</v>
      </c>
      <c r="M729" s="7">
        <v>3971.26</v>
      </c>
      <c r="N729" s="7">
        <f t="shared" si="36"/>
        <v>5566.96</v>
      </c>
      <c r="O729" s="7">
        <f t="shared" si="35"/>
        <v>21433.040000000001</v>
      </c>
    </row>
    <row r="730" spans="1:15" ht="24.95" customHeight="1" x14ac:dyDescent="0.25">
      <c r="A730" s="6">
        <v>722</v>
      </c>
      <c r="B730" s="6" t="s">
        <v>828</v>
      </c>
      <c r="C730" s="6" t="s">
        <v>791</v>
      </c>
      <c r="D730" s="6" t="s">
        <v>173</v>
      </c>
      <c r="E730" s="6" t="s">
        <v>54</v>
      </c>
      <c r="F730" s="6" t="s">
        <v>37</v>
      </c>
      <c r="G730" s="7">
        <v>15000</v>
      </c>
      <c r="H730" s="7">
        <v>0</v>
      </c>
      <c r="I730" s="7">
        <v>15000</v>
      </c>
      <c r="J730" s="7">
        <f>+G730*2.87%</f>
        <v>430.5</v>
      </c>
      <c r="K730" s="7">
        <v>0</v>
      </c>
      <c r="L730" s="7">
        <f t="shared" si="34"/>
        <v>456</v>
      </c>
      <c r="M730" s="7">
        <v>4195.17</v>
      </c>
      <c r="N730" s="7">
        <f t="shared" si="36"/>
        <v>5081.67</v>
      </c>
      <c r="O730" s="7">
        <f t="shared" si="35"/>
        <v>9918.33</v>
      </c>
    </row>
    <row r="731" spans="1:15" ht="24.95" customHeight="1" x14ac:dyDescent="0.25">
      <c r="A731" s="6">
        <v>723</v>
      </c>
      <c r="B731" s="6" t="s">
        <v>829</v>
      </c>
      <c r="C731" s="6" t="s">
        <v>791</v>
      </c>
      <c r="D731" s="6" t="s">
        <v>804</v>
      </c>
      <c r="E731" s="6" t="s">
        <v>28</v>
      </c>
      <c r="F731" s="6" t="s">
        <v>37</v>
      </c>
      <c r="G731" s="7">
        <v>57500</v>
      </c>
      <c r="H731" s="7">
        <v>0</v>
      </c>
      <c r="I731" s="7">
        <v>57500</v>
      </c>
      <c r="J731" s="7">
        <v>1650.25</v>
      </c>
      <c r="K731" s="7">
        <v>3016.23</v>
      </c>
      <c r="L731" s="7">
        <f t="shared" si="34"/>
        <v>1748</v>
      </c>
      <c r="M731" s="7">
        <v>1105</v>
      </c>
      <c r="N731" s="7">
        <f t="shared" si="36"/>
        <v>7519.48</v>
      </c>
      <c r="O731" s="7">
        <f t="shared" si="35"/>
        <v>49980.520000000004</v>
      </c>
    </row>
    <row r="732" spans="1:15" ht="24.95" customHeight="1" x14ac:dyDescent="0.25">
      <c r="A732" s="6">
        <v>724</v>
      </c>
      <c r="B732" s="6" t="s">
        <v>830</v>
      </c>
      <c r="C732" s="6" t="s">
        <v>791</v>
      </c>
      <c r="D732" s="6" t="s">
        <v>804</v>
      </c>
      <c r="E732" s="6" t="s">
        <v>54</v>
      </c>
      <c r="F732" s="6" t="s">
        <v>37</v>
      </c>
      <c r="G732" s="7">
        <v>69000</v>
      </c>
      <c r="H732" s="7">
        <v>0</v>
      </c>
      <c r="I732" s="7">
        <v>69000</v>
      </c>
      <c r="J732" s="7">
        <v>1980.3</v>
      </c>
      <c r="K732" s="7">
        <v>5180.3</v>
      </c>
      <c r="L732" s="7">
        <f t="shared" si="34"/>
        <v>2097.6</v>
      </c>
      <c r="M732" s="7">
        <v>1025</v>
      </c>
      <c r="N732" s="7">
        <f t="shared" si="36"/>
        <v>10283.200000000001</v>
      </c>
      <c r="O732" s="7">
        <f t="shared" si="35"/>
        <v>58716.800000000003</v>
      </c>
    </row>
    <row r="733" spans="1:15" ht="24.95" customHeight="1" x14ac:dyDescent="0.25">
      <c r="A733" s="6">
        <v>725</v>
      </c>
      <c r="B733" s="6" t="s">
        <v>831</v>
      </c>
      <c r="C733" s="6" t="s">
        <v>791</v>
      </c>
      <c r="D733" s="6" t="s">
        <v>182</v>
      </c>
      <c r="E733" s="6" t="s">
        <v>54</v>
      </c>
      <c r="F733" s="6" t="s">
        <v>37</v>
      </c>
      <c r="G733" s="7">
        <v>57500</v>
      </c>
      <c r="H733" s="7">
        <v>0</v>
      </c>
      <c r="I733" s="7">
        <v>57500</v>
      </c>
      <c r="J733" s="7">
        <v>1650.25</v>
      </c>
      <c r="K733" s="7">
        <v>3016.23</v>
      </c>
      <c r="L733" s="7">
        <f t="shared" si="34"/>
        <v>1748</v>
      </c>
      <c r="M733" s="7">
        <v>645</v>
      </c>
      <c r="N733" s="7">
        <f t="shared" si="36"/>
        <v>7059.48</v>
      </c>
      <c r="O733" s="7">
        <f t="shared" si="35"/>
        <v>50440.520000000004</v>
      </c>
    </row>
    <row r="734" spans="1:15" ht="24.95" customHeight="1" x14ac:dyDescent="0.25">
      <c r="A734" s="6">
        <v>726</v>
      </c>
      <c r="B734" s="6" t="s">
        <v>832</v>
      </c>
      <c r="C734" s="6" t="s">
        <v>791</v>
      </c>
      <c r="D734" s="6" t="s">
        <v>65</v>
      </c>
      <c r="E734" s="6" t="s">
        <v>54</v>
      </c>
      <c r="F734" s="6" t="s">
        <v>37</v>
      </c>
      <c r="G734" s="7">
        <v>26000</v>
      </c>
      <c r="H734" s="7">
        <v>0</v>
      </c>
      <c r="I734" s="7">
        <v>26000</v>
      </c>
      <c r="J734" s="7">
        <v>746.2</v>
      </c>
      <c r="K734" s="7">
        <v>0</v>
      </c>
      <c r="L734" s="7">
        <f t="shared" si="34"/>
        <v>790.4</v>
      </c>
      <c r="M734" s="7">
        <v>1740.46</v>
      </c>
      <c r="N734" s="7">
        <f t="shared" si="36"/>
        <v>3277.06</v>
      </c>
      <c r="O734" s="7">
        <f t="shared" si="35"/>
        <v>22722.94</v>
      </c>
    </row>
    <row r="735" spans="1:15" ht="24.95" customHeight="1" x14ac:dyDescent="0.25">
      <c r="A735" s="6">
        <v>727</v>
      </c>
      <c r="B735" s="6" t="s">
        <v>833</v>
      </c>
      <c r="C735" s="6" t="s">
        <v>791</v>
      </c>
      <c r="D735" s="6" t="s">
        <v>114</v>
      </c>
      <c r="E735" s="6" t="s">
        <v>36</v>
      </c>
      <c r="F735" s="6" t="s">
        <v>37</v>
      </c>
      <c r="G735" s="7">
        <v>15000</v>
      </c>
      <c r="H735" s="7">
        <v>0</v>
      </c>
      <c r="I735" s="7">
        <v>15000</v>
      </c>
      <c r="J735" s="7">
        <f>+G735*2.87%</f>
        <v>430.5</v>
      </c>
      <c r="K735" s="7">
        <v>0</v>
      </c>
      <c r="L735" s="7">
        <f t="shared" si="34"/>
        <v>456</v>
      </c>
      <c r="M735" s="7">
        <v>25</v>
      </c>
      <c r="N735" s="7">
        <f t="shared" si="36"/>
        <v>911.5</v>
      </c>
      <c r="O735" s="7">
        <f t="shared" si="35"/>
        <v>14088.5</v>
      </c>
    </row>
    <row r="736" spans="1:15" ht="24.95" customHeight="1" x14ac:dyDescent="0.25">
      <c r="A736" s="6">
        <v>728</v>
      </c>
      <c r="B736" s="6" t="s">
        <v>834</v>
      </c>
      <c r="C736" s="6" t="s">
        <v>791</v>
      </c>
      <c r="D736" s="6" t="s">
        <v>114</v>
      </c>
      <c r="E736" s="6" t="s">
        <v>36</v>
      </c>
      <c r="F736" s="6" t="s">
        <v>37</v>
      </c>
      <c r="G736" s="7">
        <v>25000</v>
      </c>
      <c r="H736" s="7">
        <v>0</v>
      </c>
      <c r="I736" s="7">
        <v>25000</v>
      </c>
      <c r="J736" s="7">
        <v>717.5</v>
      </c>
      <c r="K736" s="7">
        <v>0</v>
      </c>
      <c r="L736" s="7">
        <f t="shared" si="34"/>
        <v>760</v>
      </c>
      <c r="M736" s="7">
        <v>25</v>
      </c>
      <c r="N736" s="7">
        <f t="shared" si="36"/>
        <v>1502.5</v>
      </c>
      <c r="O736" s="7">
        <f t="shared" si="35"/>
        <v>23497.5</v>
      </c>
    </row>
    <row r="737" spans="1:16324" ht="24.95" customHeight="1" x14ac:dyDescent="0.25">
      <c r="A737" s="6">
        <v>729</v>
      </c>
      <c r="B737" t="s">
        <v>1257</v>
      </c>
      <c r="C737" s="6" t="s">
        <v>791</v>
      </c>
      <c r="D737" s="6" t="s">
        <v>114</v>
      </c>
      <c r="E737" s="6" t="s">
        <v>36</v>
      </c>
      <c r="F737" s="6" t="s">
        <v>37</v>
      </c>
      <c r="G737" s="7">
        <v>15000</v>
      </c>
      <c r="H737" s="7">
        <v>0</v>
      </c>
      <c r="I737" s="7">
        <v>15000</v>
      </c>
      <c r="J737" s="7">
        <v>430.5</v>
      </c>
      <c r="K737" s="7">
        <v>0</v>
      </c>
      <c r="L737" s="7">
        <f t="shared" si="34"/>
        <v>456</v>
      </c>
      <c r="M737" s="7">
        <v>25</v>
      </c>
      <c r="N737" s="7">
        <f t="shared" si="36"/>
        <v>911.5</v>
      </c>
      <c r="O737" s="7">
        <f t="shared" si="35"/>
        <v>14088.5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  <c r="XCC737"/>
      <c r="XCD737"/>
      <c r="XCE737"/>
      <c r="XCF737"/>
      <c r="XCG737"/>
      <c r="XCH737"/>
      <c r="XCI737"/>
      <c r="XCJ737"/>
      <c r="XCK737"/>
      <c r="XCL737"/>
      <c r="XCM737"/>
      <c r="XCN737"/>
      <c r="XCO737"/>
      <c r="XCP737"/>
      <c r="XCQ737"/>
      <c r="XCR737"/>
      <c r="XCS737"/>
      <c r="XCT737"/>
      <c r="XCU737"/>
      <c r="XCV737"/>
    </row>
    <row r="738" spans="1:16324" ht="24.95" customHeight="1" x14ac:dyDescent="0.25">
      <c r="A738" s="6">
        <v>730</v>
      </c>
      <c r="B738" t="s">
        <v>1258</v>
      </c>
      <c r="C738" s="6" t="s">
        <v>791</v>
      </c>
      <c r="D738" s="6" t="s">
        <v>114</v>
      </c>
      <c r="E738" s="6" t="s">
        <v>36</v>
      </c>
      <c r="F738" s="6" t="s">
        <v>29</v>
      </c>
      <c r="G738" s="7">
        <v>18000</v>
      </c>
      <c r="H738" s="7">
        <v>0</v>
      </c>
      <c r="I738" s="7">
        <v>18000</v>
      </c>
      <c r="J738" s="7">
        <v>516.6</v>
      </c>
      <c r="K738" s="7">
        <v>0</v>
      </c>
      <c r="L738" s="7">
        <f t="shared" si="34"/>
        <v>547.20000000000005</v>
      </c>
      <c r="M738" s="7">
        <v>25</v>
      </c>
      <c r="N738" s="7">
        <f t="shared" si="36"/>
        <v>1088.8000000000002</v>
      </c>
      <c r="O738" s="7">
        <f t="shared" si="35"/>
        <v>16911.2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  <c r="XCI738"/>
      <c r="XCJ738"/>
      <c r="XCK738"/>
      <c r="XCL738"/>
      <c r="XCM738"/>
      <c r="XCN738"/>
      <c r="XCO738"/>
      <c r="XCP738"/>
      <c r="XCQ738"/>
      <c r="XCR738"/>
      <c r="XCS738"/>
      <c r="XCT738"/>
      <c r="XCU738"/>
      <c r="XCV738"/>
    </row>
    <row r="739" spans="1:16324" ht="24.95" customHeight="1" x14ac:dyDescent="0.25">
      <c r="A739" s="6">
        <v>731</v>
      </c>
      <c r="B739" t="s">
        <v>1262</v>
      </c>
      <c r="C739" s="6" t="s">
        <v>791</v>
      </c>
      <c r="D739" s="6" t="s">
        <v>114</v>
      </c>
      <c r="E739" s="6" t="s">
        <v>36</v>
      </c>
      <c r="F739" s="6" t="s">
        <v>29</v>
      </c>
      <c r="G739" s="7">
        <v>15000</v>
      </c>
      <c r="H739" s="7">
        <v>0</v>
      </c>
      <c r="I739" s="7">
        <v>15000</v>
      </c>
      <c r="J739" s="7">
        <v>430.5</v>
      </c>
      <c r="K739" s="7">
        <v>0</v>
      </c>
      <c r="L739" s="7">
        <f t="shared" si="34"/>
        <v>456</v>
      </c>
      <c r="M739" s="7">
        <v>25</v>
      </c>
      <c r="N739" s="7">
        <f t="shared" si="36"/>
        <v>911.5</v>
      </c>
      <c r="O739" s="7">
        <f t="shared" si="35"/>
        <v>14088.5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  <c r="XCI739"/>
      <c r="XCJ739"/>
      <c r="XCK739"/>
      <c r="XCL739"/>
      <c r="XCM739"/>
      <c r="XCN739"/>
      <c r="XCO739"/>
      <c r="XCP739"/>
      <c r="XCQ739"/>
      <c r="XCR739"/>
      <c r="XCS739"/>
      <c r="XCT739"/>
      <c r="XCU739"/>
      <c r="XCV739"/>
    </row>
    <row r="740" spans="1:16324" ht="24.95" customHeight="1" x14ac:dyDescent="0.25">
      <c r="A740" s="6">
        <v>732</v>
      </c>
      <c r="B740" t="s">
        <v>1264</v>
      </c>
      <c r="C740" s="6" t="s">
        <v>791</v>
      </c>
      <c r="D740" s="6" t="s">
        <v>114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f t="shared" si="34"/>
        <v>456</v>
      </c>
      <c r="M740" s="7">
        <v>25</v>
      </c>
      <c r="N740" s="7">
        <f t="shared" si="36"/>
        <v>911.5</v>
      </c>
      <c r="O740" s="7">
        <f t="shared" si="35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</row>
    <row r="741" spans="1:16324" ht="24.95" customHeight="1" x14ac:dyDescent="0.25">
      <c r="A741" s="6">
        <v>733</v>
      </c>
      <c r="B741" t="s">
        <v>1266</v>
      </c>
      <c r="C741" s="6" t="s">
        <v>791</v>
      </c>
      <c r="D741" s="6" t="s">
        <v>114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f t="shared" si="34"/>
        <v>456</v>
      </c>
      <c r="M741" s="7">
        <v>25</v>
      </c>
      <c r="N741" s="7">
        <f t="shared" si="36"/>
        <v>911.5</v>
      </c>
      <c r="O741" s="7">
        <f t="shared" si="35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</row>
    <row r="742" spans="1:16324" ht="24.95" customHeight="1" x14ac:dyDescent="0.25">
      <c r="A742" s="6">
        <v>734</v>
      </c>
      <c r="B742" t="s">
        <v>1475</v>
      </c>
      <c r="C742" s="6" t="s">
        <v>791</v>
      </c>
      <c r="D742" s="6" t="s">
        <v>114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f t="shared" si="34"/>
        <v>456</v>
      </c>
      <c r="M742" s="7">
        <v>25</v>
      </c>
      <c r="N742" s="7">
        <f t="shared" si="36"/>
        <v>911.5</v>
      </c>
      <c r="O742" s="7">
        <f t="shared" si="35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</row>
    <row r="743" spans="1:16324" ht="24.95" customHeight="1" x14ac:dyDescent="0.25">
      <c r="A743" s="6">
        <v>735</v>
      </c>
      <c r="B743" t="s">
        <v>1514</v>
      </c>
      <c r="C743" s="6" t="s">
        <v>791</v>
      </c>
      <c r="D743" s="6" t="s">
        <v>114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v>456</v>
      </c>
      <c r="M743" s="7">
        <v>25</v>
      </c>
      <c r="N743" s="7">
        <f t="shared" si="36"/>
        <v>911.5</v>
      </c>
      <c r="O743" s="7">
        <f t="shared" si="35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</row>
    <row r="744" spans="1:16324" ht="24.95" customHeight="1" x14ac:dyDescent="0.25">
      <c r="A744" s="6">
        <v>736</v>
      </c>
      <c r="B744" s="6" t="s">
        <v>835</v>
      </c>
      <c r="C744" s="6" t="s">
        <v>791</v>
      </c>
      <c r="D744" s="6" t="s">
        <v>182</v>
      </c>
      <c r="E744" s="6" t="s">
        <v>28</v>
      </c>
      <c r="F744" s="6" t="s">
        <v>37</v>
      </c>
      <c r="G744" s="7">
        <v>57500</v>
      </c>
      <c r="H744" s="7">
        <v>0</v>
      </c>
      <c r="I744" s="7">
        <v>57500</v>
      </c>
      <c r="J744" s="7">
        <v>1650.25</v>
      </c>
      <c r="K744" s="7">
        <v>3016.23</v>
      </c>
      <c r="L744" s="7">
        <f t="shared" si="34"/>
        <v>1748</v>
      </c>
      <c r="M744" s="7">
        <v>25</v>
      </c>
      <c r="N744" s="7">
        <f t="shared" si="36"/>
        <v>6439.48</v>
      </c>
      <c r="O744" s="7">
        <f t="shared" si="35"/>
        <v>51060.520000000004</v>
      </c>
    </row>
    <row r="745" spans="1:16324" ht="24.95" customHeight="1" x14ac:dyDescent="0.25">
      <c r="A745" s="6">
        <v>737</v>
      </c>
      <c r="B745" s="6" t="s">
        <v>836</v>
      </c>
      <c r="C745" s="6" t="s">
        <v>791</v>
      </c>
      <c r="D745" s="6" t="s">
        <v>196</v>
      </c>
      <c r="E745" s="6" t="s">
        <v>28</v>
      </c>
      <c r="F745" s="6" t="s">
        <v>37</v>
      </c>
      <c r="G745" s="7">
        <v>57500</v>
      </c>
      <c r="H745" s="7">
        <v>0</v>
      </c>
      <c r="I745" s="7">
        <v>57500</v>
      </c>
      <c r="J745" s="7">
        <v>1650.25</v>
      </c>
      <c r="K745" s="7">
        <v>3016.23</v>
      </c>
      <c r="L745" s="7">
        <f t="shared" si="34"/>
        <v>1748</v>
      </c>
      <c r="M745" s="7">
        <v>425</v>
      </c>
      <c r="N745" s="7">
        <f t="shared" si="36"/>
        <v>6839.48</v>
      </c>
      <c r="O745" s="7">
        <f t="shared" si="35"/>
        <v>50660.520000000004</v>
      </c>
    </row>
    <row r="746" spans="1:16324" ht="24.95" customHeight="1" x14ac:dyDescent="0.25">
      <c r="A746" s="6">
        <v>738</v>
      </c>
      <c r="B746" s="6" t="s">
        <v>837</v>
      </c>
      <c r="C746" s="6" t="s">
        <v>791</v>
      </c>
      <c r="D746" s="6" t="s">
        <v>196</v>
      </c>
      <c r="E746" s="6" t="s">
        <v>54</v>
      </c>
      <c r="F746" s="6" t="s">
        <v>29</v>
      </c>
      <c r="G746" s="7">
        <v>57500</v>
      </c>
      <c r="H746" s="7">
        <v>0</v>
      </c>
      <c r="I746" s="7">
        <v>57500</v>
      </c>
      <c r="J746" s="7">
        <v>1650.25</v>
      </c>
      <c r="K746" s="7">
        <v>3016.23</v>
      </c>
      <c r="L746" s="7">
        <f t="shared" si="34"/>
        <v>1748</v>
      </c>
      <c r="M746" s="7">
        <v>425</v>
      </c>
      <c r="N746" s="7">
        <f t="shared" si="36"/>
        <v>6839.48</v>
      </c>
      <c r="O746" s="7">
        <f t="shared" si="35"/>
        <v>50660.520000000004</v>
      </c>
    </row>
    <row r="747" spans="1:16324" ht="24.95" customHeight="1" x14ac:dyDescent="0.25">
      <c r="A747" s="6">
        <v>739</v>
      </c>
      <c r="B747" s="6" t="s">
        <v>838</v>
      </c>
      <c r="C747" s="6" t="s">
        <v>791</v>
      </c>
      <c r="D747" s="6" t="s">
        <v>173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4"/>
        <v>456</v>
      </c>
      <c r="M747" s="7">
        <v>25</v>
      </c>
      <c r="N747" s="7">
        <f t="shared" si="36"/>
        <v>911.5</v>
      </c>
      <c r="O747" s="7">
        <f t="shared" si="35"/>
        <v>14088.5</v>
      </c>
    </row>
    <row r="748" spans="1:16324" ht="24.95" customHeight="1" x14ac:dyDescent="0.25">
      <c r="A748" s="6">
        <v>740</v>
      </c>
      <c r="B748" s="6" t="s">
        <v>839</v>
      </c>
      <c r="C748" s="6" t="s">
        <v>791</v>
      </c>
      <c r="D748" s="6" t="s">
        <v>40</v>
      </c>
      <c r="E748" s="6" t="s">
        <v>36</v>
      </c>
      <c r="F748" s="6" t="s">
        <v>37</v>
      </c>
      <c r="G748" s="7">
        <v>32000</v>
      </c>
      <c r="H748" s="7">
        <v>0</v>
      </c>
      <c r="I748" s="7">
        <v>32000</v>
      </c>
      <c r="J748" s="7">
        <f>+G748*2.87%</f>
        <v>918.4</v>
      </c>
      <c r="K748" s="7">
        <v>0</v>
      </c>
      <c r="L748" s="7">
        <f t="shared" si="34"/>
        <v>972.8</v>
      </c>
      <c r="M748" s="7">
        <v>705</v>
      </c>
      <c r="N748" s="7">
        <f t="shared" si="36"/>
        <v>2596.1999999999998</v>
      </c>
      <c r="O748" s="7">
        <f t="shared" si="35"/>
        <v>29403.8</v>
      </c>
    </row>
    <row r="749" spans="1:16324" ht="24.95" customHeight="1" x14ac:dyDescent="0.25">
      <c r="A749" s="6">
        <v>741</v>
      </c>
      <c r="B749" s="6" t="s">
        <v>840</v>
      </c>
      <c r="C749" s="6" t="s">
        <v>791</v>
      </c>
      <c r="D749" s="6" t="s">
        <v>169</v>
      </c>
      <c r="E749" s="6" t="s">
        <v>36</v>
      </c>
      <c r="F749" s="6" t="s">
        <v>37</v>
      </c>
      <c r="G749" s="7">
        <v>26000</v>
      </c>
      <c r="H749" s="7">
        <v>0</v>
      </c>
      <c r="I749" s="7">
        <v>26000</v>
      </c>
      <c r="J749" s="7">
        <v>746.2</v>
      </c>
      <c r="K749" s="7">
        <v>0</v>
      </c>
      <c r="L749" s="7">
        <f t="shared" si="34"/>
        <v>790.4</v>
      </c>
      <c r="M749" s="7">
        <v>365</v>
      </c>
      <c r="N749" s="7">
        <f t="shared" si="36"/>
        <v>1901.6</v>
      </c>
      <c r="O749" s="7">
        <f t="shared" si="35"/>
        <v>24098.400000000001</v>
      </c>
    </row>
    <row r="750" spans="1:16324" ht="24.95" customHeight="1" x14ac:dyDescent="0.25">
      <c r="A750" s="6">
        <v>742</v>
      </c>
      <c r="B750" s="6" t="s">
        <v>841</v>
      </c>
      <c r="C750" s="6" t="s">
        <v>791</v>
      </c>
      <c r="D750" s="6" t="s">
        <v>65</v>
      </c>
      <c r="E750" s="6" t="s">
        <v>36</v>
      </c>
      <c r="F750" s="6" t="s">
        <v>37</v>
      </c>
      <c r="G750" s="7">
        <v>26000</v>
      </c>
      <c r="H750" s="7">
        <v>0</v>
      </c>
      <c r="I750" s="7">
        <v>26000</v>
      </c>
      <c r="J750" s="7">
        <v>746.2</v>
      </c>
      <c r="K750" s="7">
        <v>0</v>
      </c>
      <c r="L750" s="7">
        <f t="shared" si="34"/>
        <v>790.4</v>
      </c>
      <c r="M750" s="7">
        <v>1257.3</v>
      </c>
      <c r="N750" s="7">
        <f t="shared" si="36"/>
        <v>2793.8999999999996</v>
      </c>
      <c r="O750" s="7">
        <f t="shared" si="35"/>
        <v>23206.1</v>
      </c>
    </row>
    <row r="751" spans="1:16324" ht="24.95" customHeight="1" x14ac:dyDescent="0.25">
      <c r="A751" s="6">
        <v>743</v>
      </c>
      <c r="B751" s="6" t="s">
        <v>842</v>
      </c>
      <c r="C751" s="6" t="s">
        <v>791</v>
      </c>
      <c r="D751" s="6" t="s">
        <v>65</v>
      </c>
      <c r="E751" s="6" t="s">
        <v>36</v>
      </c>
      <c r="F751" s="6" t="s">
        <v>37</v>
      </c>
      <c r="G751" s="7">
        <v>24000</v>
      </c>
      <c r="H751" s="7">
        <v>0</v>
      </c>
      <c r="I751" s="7">
        <v>24000</v>
      </c>
      <c r="J751" s="7">
        <v>688.8</v>
      </c>
      <c r="K751" s="7">
        <v>0</v>
      </c>
      <c r="L751" s="7">
        <f t="shared" si="34"/>
        <v>729.6</v>
      </c>
      <c r="M751" s="7">
        <v>25</v>
      </c>
      <c r="N751" s="7">
        <f t="shared" si="36"/>
        <v>1443.4</v>
      </c>
      <c r="O751" s="7">
        <f t="shared" si="35"/>
        <v>22556.6</v>
      </c>
    </row>
    <row r="752" spans="1:16324" ht="24.95" customHeight="1" x14ac:dyDescent="0.25">
      <c r="A752" s="6">
        <v>744</v>
      </c>
      <c r="B752" s="6" t="s">
        <v>843</v>
      </c>
      <c r="C752" s="6" t="s">
        <v>791</v>
      </c>
      <c r="D752" s="6" t="s">
        <v>173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4"/>
        <v>456</v>
      </c>
      <c r="M752" s="7">
        <v>25</v>
      </c>
      <c r="N752" s="7">
        <f t="shared" si="36"/>
        <v>911.5</v>
      </c>
      <c r="O752" s="7">
        <f t="shared" si="35"/>
        <v>14088.5</v>
      </c>
    </row>
    <row r="753" spans="1:15" ht="24.95" customHeight="1" x14ac:dyDescent="0.25">
      <c r="A753" s="6">
        <v>745</v>
      </c>
      <c r="B753" s="6" t="s">
        <v>844</v>
      </c>
      <c r="C753" s="6" t="s">
        <v>791</v>
      </c>
      <c r="D753" s="6" t="s">
        <v>173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+I753*2.87%</f>
        <v>430.5</v>
      </c>
      <c r="K753" s="7">
        <v>0</v>
      </c>
      <c r="L753" s="7">
        <f t="shared" si="34"/>
        <v>456</v>
      </c>
      <c r="M753" s="7">
        <v>4520.59</v>
      </c>
      <c r="N753" s="7">
        <f t="shared" si="36"/>
        <v>5407.09</v>
      </c>
      <c r="O753" s="7">
        <f t="shared" si="35"/>
        <v>9592.91</v>
      </c>
    </row>
    <row r="754" spans="1:15" ht="24.95" customHeight="1" x14ac:dyDescent="0.25">
      <c r="A754" s="6">
        <v>746</v>
      </c>
      <c r="B754" s="6" t="s">
        <v>845</v>
      </c>
      <c r="C754" s="6" t="s">
        <v>791</v>
      </c>
      <c r="D754" s="6" t="s">
        <v>846</v>
      </c>
      <c r="E754" s="6" t="s">
        <v>54</v>
      </c>
      <c r="F754" s="6" t="s">
        <v>29</v>
      </c>
      <c r="G754" s="7">
        <v>15000</v>
      </c>
      <c r="H754" s="7">
        <v>0</v>
      </c>
      <c r="I754" s="7">
        <v>15000</v>
      </c>
      <c r="J754" s="7">
        <f>+G754*2.87%</f>
        <v>430.5</v>
      </c>
      <c r="K754" s="7">
        <v>0</v>
      </c>
      <c r="L754" s="7">
        <f t="shared" si="34"/>
        <v>456</v>
      </c>
      <c r="M754" s="7">
        <v>5747.1</v>
      </c>
      <c r="N754" s="7">
        <f t="shared" si="36"/>
        <v>6633.6</v>
      </c>
      <c r="O754" s="7">
        <f t="shared" si="35"/>
        <v>8366.4</v>
      </c>
    </row>
    <row r="755" spans="1:15" ht="24.95" customHeight="1" x14ac:dyDescent="0.25">
      <c r="A755" s="6">
        <v>747</v>
      </c>
      <c r="B755" s="6" t="s">
        <v>847</v>
      </c>
      <c r="C755" s="6" t="s">
        <v>791</v>
      </c>
      <c r="D755" s="6" t="s">
        <v>40</v>
      </c>
      <c r="E755" s="6" t="s">
        <v>36</v>
      </c>
      <c r="F755" s="6" t="s">
        <v>29</v>
      </c>
      <c r="G755" s="7">
        <v>25000</v>
      </c>
      <c r="H755" s="7">
        <v>0</v>
      </c>
      <c r="I755" s="7">
        <v>25000</v>
      </c>
      <c r="J755" s="7">
        <v>717.5</v>
      </c>
      <c r="K755" s="7">
        <v>0</v>
      </c>
      <c r="L755" s="7">
        <f t="shared" si="34"/>
        <v>760</v>
      </c>
      <c r="M755" s="7">
        <v>1257.3</v>
      </c>
      <c r="N755" s="7">
        <f t="shared" si="36"/>
        <v>2734.8</v>
      </c>
      <c r="O755" s="7">
        <f t="shared" si="35"/>
        <v>22265.200000000001</v>
      </c>
    </row>
    <row r="756" spans="1:15" ht="24.95" customHeight="1" x14ac:dyDescent="0.25">
      <c r="A756" s="6">
        <v>748</v>
      </c>
      <c r="B756" s="6" t="s">
        <v>1250</v>
      </c>
      <c r="C756" s="6" t="s">
        <v>791</v>
      </c>
      <c r="D756" s="6" t="s">
        <v>40</v>
      </c>
      <c r="E756" s="6" t="s">
        <v>36</v>
      </c>
      <c r="F756" s="6" t="s">
        <v>29</v>
      </c>
      <c r="G756" s="7">
        <v>25000</v>
      </c>
      <c r="H756" s="7">
        <v>0</v>
      </c>
      <c r="I756" s="7">
        <v>25000</v>
      </c>
      <c r="J756" s="7">
        <v>717.5</v>
      </c>
      <c r="K756" s="7">
        <v>0</v>
      </c>
      <c r="L756" s="7">
        <f t="shared" si="34"/>
        <v>760</v>
      </c>
      <c r="M756" s="7">
        <v>25</v>
      </c>
      <c r="N756" s="7">
        <f t="shared" si="36"/>
        <v>1502.5</v>
      </c>
      <c r="O756" s="7">
        <f t="shared" si="35"/>
        <v>23497.5</v>
      </c>
    </row>
    <row r="757" spans="1:15" ht="24.95" customHeight="1" x14ac:dyDescent="0.25">
      <c r="A757" s="6">
        <v>749</v>
      </c>
      <c r="B757" t="s">
        <v>1272</v>
      </c>
      <c r="C757" s="6" t="s">
        <v>791</v>
      </c>
      <c r="D757" s="6" t="s">
        <v>40</v>
      </c>
      <c r="E757" s="6" t="s">
        <v>36</v>
      </c>
      <c r="F757" s="6" t="s">
        <v>29</v>
      </c>
      <c r="G757" s="7">
        <v>24000</v>
      </c>
      <c r="H757" s="7">
        <v>0</v>
      </c>
      <c r="I757" s="7">
        <v>24000</v>
      </c>
      <c r="J757" s="7">
        <v>688.8</v>
      </c>
      <c r="K757" s="7">
        <v>0</v>
      </c>
      <c r="L757" s="7">
        <f t="shared" si="34"/>
        <v>729.6</v>
      </c>
      <c r="M757" s="7">
        <v>25</v>
      </c>
      <c r="N757" s="7">
        <f t="shared" si="36"/>
        <v>1443.4</v>
      </c>
      <c r="O757" s="7">
        <f t="shared" si="35"/>
        <v>22556.6</v>
      </c>
    </row>
    <row r="758" spans="1:15" ht="24.95" customHeight="1" x14ac:dyDescent="0.25">
      <c r="A758" s="6">
        <v>750</v>
      </c>
      <c r="B758" t="s">
        <v>1554</v>
      </c>
      <c r="C758" s="6" t="s">
        <v>791</v>
      </c>
      <c r="D758" s="6" t="s">
        <v>40</v>
      </c>
      <c r="E758" s="6" t="s">
        <v>36</v>
      </c>
      <c r="F758" s="6" t="s">
        <v>29</v>
      </c>
      <c r="G758" s="7">
        <v>30000</v>
      </c>
      <c r="H758" s="7">
        <v>0</v>
      </c>
      <c r="I758" s="7">
        <v>30000</v>
      </c>
      <c r="J758" s="7">
        <v>861</v>
      </c>
      <c r="K758" s="7">
        <v>0</v>
      </c>
      <c r="L758" s="7">
        <v>912</v>
      </c>
      <c r="M758" s="7">
        <v>25</v>
      </c>
      <c r="N758" s="7">
        <f t="shared" si="36"/>
        <v>1798</v>
      </c>
      <c r="O758" s="7">
        <f t="shared" si="35"/>
        <v>28202</v>
      </c>
    </row>
    <row r="759" spans="1:15" ht="24.95" customHeight="1" x14ac:dyDescent="0.25">
      <c r="A759" s="6">
        <v>751</v>
      </c>
      <c r="B759" s="6" t="s">
        <v>848</v>
      </c>
      <c r="C759" s="6" t="s">
        <v>791</v>
      </c>
      <c r="D759" s="6" t="s">
        <v>65</v>
      </c>
      <c r="E759" s="6" t="s">
        <v>54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4"/>
        <v>790.4</v>
      </c>
      <c r="M759" s="7">
        <v>4827.55</v>
      </c>
      <c r="N759" s="7">
        <f t="shared" si="36"/>
        <v>6364.15</v>
      </c>
      <c r="O759" s="7">
        <f t="shared" si="35"/>
        <v>19635.849999999999</v>
      </c>
    </row>
    <row r="760" spans="1:15" ht="24.95" customHeight="1" x14ac:dyDescent="0.25">
      <c r="A760" s="6">
        <v>752</v>
      </c>
      <c r="B760" s="6" t="s">
        <v>849</v>
      </c>
      <c r="C760" s="6" t="s">
        <v>791</v>
      </c>
      <c r="D760" s="6" t="s">
        <v>182</v>
      </c>
      <c r="E760" s="6" t="s">
        <v>54</v>
      </c>
      <c r="F760" s="6" t="s">
        <v>37</v>
      </c>
      <c r="G760" s="7">
        <v>57500</v>
      </c>
      <c r="H760" s="7">
        <v>0</v>
      </c>
      <c r="I760" s="7">
        <v>57500</v>
      </c>
      <c r="J760" s="7">
        <v>1650.25</v>
      </c>
      <c r="K760" s="7">
        <v>3016.23</v>
      </c>
      <c r="L760" s="7">
        <f t="shared" si="34"/>
        <v>1748</v>
      </c>
      <c r="M760" s="7">
        <v>1273.5</v>
      </c>
      <c r="N760" s="7">
        <f t="shared" si="36"/>
        <v>7687.98</v>
      </c>
      <c r="O760" s="7">
        <f t="shared" si="35"/>
        <v>49812.020000000004</v>
      </c>
    </row>
    <row r="761" spans="1:15" ht="24.95" customHeight="1" x14ac:dyDescent="0.25">
      <c r="A761" s="6">
        <v>753</v>
      </c>
      <c r="B761" s="6" t="s">
        <v>850</v>
      </c>
      <c r="C761" s="6" t="s">
        <v>791</v>
      </c>
      <c r="D761" s="6" t="s">
        <v>851</v>
      </c>
      <c r="E761" s="6" t="s">
        <v>54</v>
      </c>
      <c r="F761" s="6" t="s">
        <v>37</v>
      </c>
      <c r="G761" s="7">
        <v>45000</v>
      </c>
      <c r="H761" s="7">
        <v>0</v>
      </c>
      <c r="I761" s="7">
        <v>45000</v>
      </c>
      <c r="J761" s="7">
        <v>1291.5</v>
      </c>
      <c r="K761" s="7">
        <v>1148.33</v>
      </c>
      <c r="L761" s="7">
        <f t="shared" si="34"/>
        <v>1368</v>
      </c>
      <c r="M761" s="7">
        <v>365</v>
      </c>
      <c r="N761" s="7">
        <f t="shared" si="36"/>
        <v>4172.83</v>
      </c>
      <c r="O761" s="7">
        <f t="shared" si="35"/>
        <v>40827.17</v>
      </c>
    </row>
    <row r="762" spans="1:15" ht="24.95" customHeight="1" x14ac:dyDescent="0.25">
      <c r="A762" s="6">
        <v>754</v>
      </c>
      <c r="B762" s="6" t="s">
        <v>852</v>
      </c>
      <c r="C762" s="6" t="s">
        <v>791</v>
      </c>
      <c r="D762" s="6" t="s">
        <v>196</v>
      </c>
      <c r="E762" s="6" t="s">
        <v>28</v>
      </c>
      <c r="F762" s="6" t="s">
        <v>29</v>
      </c>
      <c r="G762" s="7">
        <v>57500</v>
      </c>
      <c r="H762" s="7">
        <v>0</v>
      </c>
      <c r="I762" s="7">
        <v>57500</v>
      </c>
      <c r="J762" s="7">
        <v>1650.25</v>
      </c>
      <c r="K762" s="7">
        <v>3016.23</v>
      </c>
      <c r="L762" s="7">
        <f t="shared" si="34"/>
        <v>1748</v>
      </c>
      <c r="M762" s="7">
        <v>425</v>
      </c>
      <c r="N762" s="7">
        <f t="shared" si="36"/>
        <v>6839.48</v>
      </c>
      <c r="O762" s="7">
        <f t="shared" si="35"/>
        <v>50660.520000000004</v>
      </c>
    </row>
    <row r="763" spans="1:15" ht="24.95" customHeight="1" x14ac:dyDescent="0.25">
      <c r="A763" s="6">
        <v>755</v>
      </c>
      <c r="B763" s="6" t="s">
        <v>853</v>
      </c>
      <c r="C763" s="6" t="s">
        <v>791</v>
      </c>
      <c r="D763" s="6" t="s">
        <v>129</v>
      </c>
      <c r="E763" s="6" t="s">
        <v>54</v>
      </c>
      <c r="F763" s="6" t="s">
        <v>29</v>
      </c>
      <c r="G763" s="7">
        <v>19292.87</v>
      </c>
      <c r="H763" s="7">
        <v>0</v>
      </c>
      <c r="I763" s="7">
        <v>19292.87</v>
      </c>
      <c r="J763" s="7">
        <v>553.71</v>
      </c>
      <c r="K763" s="7">
        <v>0</v>
      </c>
      <c r="L763" s="7">
        <f t="shared" si="34"/>
        <v>586.50324799999999</v>
      </c>
      <c r="M763" s="7">
        <v>1257.3</v>
      </c>
      <c r="N763" s="7">
        <f t="shared" si="36"/>
        <v>2397.5132480000002</v>
      </c>
      <c r="O763" s="7">
        <f t="shared" si="35"/>
        <v>16895.356752</v>
      </c>
    </row>
    <row r="764" spans="1:15" ht="24.95" customHeight="1" x14ac:dyDescent="0.25">
      <c r="A764" s="6">
        <v>756</v>
      </c>
      <c r="B764" t="s">
        <v>1275</v>
      </c>
      <c r="C764" s="6" t="s">
        <v>791</v>
      </c>
      <c r="D764" s="6" t="s">
        <v>129</v>
      </c>
      <c r="E764" s="6" t="s">
        <v>36</v>
      </c>
      <c r="F764" s="6" t="s">
        <v>29</v>
      </c>
      <c r="G764" s="7">
        <v>18000</v>
      </c>
      <c r="H764" s="7">
        <v>0</v>
      </c>
      <c r="I764" s="7">
        <v>18000</v>
      </c>
      <c r="J764" s="7">
        <v>516.6</v>
      </c>
      <c r="K764" s="7">
        <v>0</v>
      </c>
      <c r="L764" s="7">
        <f t="shared" si="34"/>
        <v>547.20000000000005</v>
      </c>
      <c r="M764" s="7">
        <v>25</v>
      </c>
      <c r="N764" s="7">
        <f t="shared" si="36"/>
        <v>1088.8000000000002</v>
      </c>
      <c r="O764" s="7">
        <f t="shared" si="35"/>
        <v>16911.2</v>
      </c>
    </row>
    <row r="765" spans="1:15" ht="24.95" customHeight="1" x14ac:dyDescent="0.25">
      <c r="A765" s="6">
        <v>757</v>
      </c>
      <c r="B765" t="s">
        <v>1418</v>
      </c>
      <c r="C765" s="6" t="s">
        <v>791</v>
      </c>
      <c r="D765" s="6" t="s">
        <v>129</v>
      </c>
      <c r="E765" s="6" t="s">
        <v>36</v>
      </c>
      <c r="F765" s="6" t="s">
        <v>29</v>
      </c>
      <c r="G765" s="7">
        <v>25000</v>
      </c>
      <c r="H765" s="7">
        <v>0</v>
      </c>
      <c r="I765" s="7">
        <v>25000</v>
      </c>
      <c r="J765" s="7">
        <v>717.5</v>
      </c>
      <c r="K765" s="7">
        <v>0</v>
      </c>
      <c r="L765" s="7">
        <f t="shared" si="34"/>
        <v>760</v>
      </c>
      <c r="M765" s="7">
        <v>25</v>
      </c>
      <c r="N765" s="7">
        <f t="shared" si="36"/>
        <v>1502.5</v>
      </c>
      <c r="O765" s="7">
        <f t="shared" si="35"/>
        <v>23497.5</v>
      </c>
    </row>
    <row r="766" spans="1:15" ht="24.95" customHeight="1" x14ac:dyDescent="0.25">
      <c r="A766" s="6">
        <v>758</v>
      </c>
      <c r="B766" s="6" t="s">
        <v>854</v>
      </c>
      <c r="C766" s="6" t="s">
        <v>791</v>
      </c>
      <c r="D766" s="6" t="s">
        <v>182</v>
      </c>
      <c r="E766" s="6" t="s">
        <v>28</v>
      </c>
      <c r="F766" s="6" t="s">
        <v>37</v>
      </c>
      <c r="G766" s="7">
        <v>57500</v>
      </c>
      <c r="H766" s="7">
        <v>0</v>
      </c>
      <c r="I766" s="7">
        <v>57500</v>
      </c>
      <c r="J766" s="7">
        <v>1650.25</v>
      </c>
      <c r="K766" s="7">
        <v>2673.13</v>
      </c>
      <c r="L766" s="7">
        <f t="shared" si="34"/>
        <v>1748</v>
      </c>
      <c r="M766" s="7">
        <v>2240.46</v>
      </c>
      <c r="N766" s="7">
        <f t="shared" si="36"/>
        <v>8311.84</v>
      </c>
      <c r="O766" s="7">
        <f t="shared" si="35"/>
        <v>49188.160000000003</v>
      </c>
    </row>
    <row r="767" spans="1:15" ht="24.95" customHeight="1" x14ac:dyDescent="0.25">
      <c r="A767" s="6">
        <v>759</v>
      </c>
      <c r="B767" s="6" t="s">
        <v>855</v>
      </c>
      <c r="C767" s="6" t="s">
        <v>791</v>
      </c>
      <c r="D767" s="6" t="s">
        <v>182</v>
      </c>
      <c r="E767" s="6" t="s">
        <v>28</v>
      </c>
      <c r="F767" s="6" t="s">
        <v>37</v>
      </c>
      <c r="G767" s="7">
        <v>57500</v>
      </c>
      <c r="H767" s="7">
        <v>0</v>
      </c>
      <c r="I767" s="7">
        <v>57500</v>
      </c>
      <c r="J767" s="7">
        <v>1650.25</v>
      </c>
      <c r="K767" s="7">
        <v>3016.23</v>
      </c>
      <c r="L767" s="7">
        <f t="shared" si="34"/>
        <v>1748</v>
      </c>
      <c r="M767" s="7">
        <v>125</v>
      </c>
      <c r="N767" s="7">
        <f t="shared" si="36"/>
        <v>6539.48</v>
      </c>
      <c r="O767" s="7">
        <f t="shared" si="35"/>
        <v>50960.520000000004</v>
      </c>
    </row>
    <row r="768" spans="1:15" ht="24.95" customHeight="1" x14ac:dyDescent="0.25">
      <c r="A768" s="6">
        <v>760</v>
      </c>
      <c r="B768" s="6" t="s">
        <v>856</v>
      </c>
      <c r="C768" s="6" t="s">
        <v>791</v>
      </c>
      <c r="D768" s="6" t="s">
        <v>173</v>
      </c>
      <c r="E768" s="6" t="s">
        <v>36</v>
      </c>
      <c r="F768" s="6" t="s">
        <v>37</v>
      </c>
      <c r="G768" s="7">
        <v>30000</v>
      </c>
      <c r="H768" s="7">
        <v>0</v>
      </c>
      <c r="I768" s="7">
        <v>30000</v>
      </c>
      <c r="J768" s="7">
        <v>861</v>
      </c>
      <c r="K768" s="7">
        <v>0</v>
      </c>
      <c r="L768" s="7">
        <f t="shared" si="34"/>
        <v>912</v>
      </c>
      <c r="M768" s="7">
        <v>673.5</v>
      </c>
      <c r="N768" s="7">
        <f t="shared" si="36"/>
        <v>2446.5</v>
      </c>
      <c r="O768" s="7">
        <f t="shared" si="35"/>
        <v>27553.5</v>
      </c>
    </row>
    <row r="769" spans="1:15" ht="24.95" customHeight="1" x14ac:dyDescent="0.25">
      <c r="A769" s="6">
        <v>761</v>
      </c>
      <c r="B769" s="6" t="s">
        <v>857</v>
      </c>
      <c r="C769" s="6" t="s">
        <v>791</v>
      </c>
      <c r="D769" s="6" t="s">
        <v>173</v>
      </c>
      <c r="E769" s="6" t="s">
        <v>36</v>
      </c>
      <c r="F769" s="6" t="s">
        <v>37</v>
      </c>
      <c r="G769" s="7">
        <v>15000</v>
      </c>
      <c r="H769" s="7">
        <v>0</v>
      </c>
      <c r="I769" s="7">
        <v>15000</v>
      </c>
      <c r="J769" s="7">
        <f>+I769*2.87%</f>
        <v>430.5</v>
      </c>
      <c r="K769" s="7">
        <v>0</v>
      </c>
      <c r="L769" s="7">
        <f t="shared" si="34"/>
        <v>456</v>
      </c>
      <c r="M769" s="7">
        <v>25</v>
      </c>
      <c r="N769" s="7">
        <f t="shared" si="36"/>
        <v>911.5</v>
      </c>
      <c r="O769" s="7">
        <f t="shared" si="35"/>
        <v>14088.5</v>
      </c>
    </row>
    <row r="770" spans="1:15" ht="24.95" customHeight="1" x14ac:dyDescent="0.25">
      <c r="A770" s="6">
        <v>762</v>
      </c>
      <c r="B770" s="6" t="s">
        <v>858</v>
      </c>
      <c r="C770" s="6" t="s">
        <v>791</v>
      </c>
      <c r="D770" s="6" t="s">
        <v>859</v>
      </c>
      <c r="E770" s="6" t="s">
        <v>28</v>
      </c>
      <c r="F770" s="6" t="s">
        <v>29</v>
      </c>
      <c r="G770" s="7">
        <v>28000</v>
      </c>
      <c r="H770" s="7">
        <v>0</v>
      </c>
      <c r="I770" s="7">
        <v>28000</v>
      </c>
      <c r="J770" s="7">
        <v>803.6</v>
      </c>
      <c r="K770" s="7">
        <v>0</v>
      </c>
      <c r="L770" s="7">
        <f t="shared" si="34"/>
        <v>851.2</v>
      </c>
      <c r="M770" s="7">
        <v>25</v>
      </c>
      <c r="N770" s="7">
        <f t="shared" si="36"/>
        <v>1679.8000000000002</v>
      </c>
      <c r="O770" s="7">
        <f t="shared" si="35"/>
        <v>26320.2</v>
      </c>
    </row>
    <row r="771" spans="1:15" ht="24.95" customHeight="1" x14ac:dyDescent="0.25">
      <c r="A771" s="6">
        <v>763</v>
      </c>
      <c r="B771" s="6" t="s">
        <v>860</v>
      </c>
      <c r="C771" s="6" t="s">
        <v>791</v>
      </c>
      <c r="D771" s="6" t="s">
        <v>68</v>
      </c>
      <c r="E771" s="6" t="s">
        <v>54</v>
      </c>
      <c r="F771" s="6" t="s">
        <v>29</v>
      </c>
      <c r="G771" s="7">
        <v>69000</v>
      </c>
      <c r="H771" s="7">
        <v>0</v>
      </c>
      <c r="I771" s="7">
        <v>69000</v>
      </c>
      <c r="J771" s="7">
        <v>1980.3</v>
      </c>
      <c r="K771" s="7">
        <v>5180.3</v>
      </c>
      <c r="L771" s="7">
        <f t="shared" si="34"/>
        <v>2097.6</v>
      </c>
      <c r="M771" s="7">
        <v>1025</v>
      </c>
      <c r="N771" s="7">
        <f t="shared" si="36"/>
        <v>10283.200000000001</v>
      </c>
      <c r="O771" s="7">
        <f t="shared" si="35"/>
        <v>58716.800000000003</v>
      </c>
    </row>
    <row r="772" spans="1:15" ht="24.95" customHeight="1" x14ac:dyDescent="0.25">
      <c r="A772" s="6">
        <v>764</v>
      </c>
      <c r="B772" s="6" t="s">
        <v>861</v>
      </c>
      <c r="C772" s="6" t="s">
        <v>791</v>
      </c>
      <c r="D772" s="6" t="s">
        <v>68</v>
      </c>
      <c r="E772" s="6" t="s">
        <v>54</v>
      </c>
      <c r="F772" s="6" t="s">
        <v>37</v>
      </c>
      <c r="G772" s="7">
        <v>69000</v>
      </c>
      <c r="H772" s="7">
        <v>0</v>
      </c>
      <c r="I772" s="7">
        <v>69000</v>
      </c>
      <c r="J772" s="7">
        <v>1980.3</v>
      </c>
      <c r="K772" s="7">
        <v>5180.3</v>
      </c>
      <c r="L772" s="7">
        <f t="shared" si="34"/>
        <v>2097.6</v>
      </c>
      <c r="M772" s="7">
        <v>1785</v>
      </c>
      <c r="N772" s="7">
        <f t="shared" si="36"/>
        <v>11043.2</v>
      </c>
      <c r="O772" s="7">
        <f t="shared" si="35"/>
        <v>57956.800000000003</v>
      </c>
    </row>
    <row r="773" spans="1:15" ht="24.95" customHeight="1" x14ac:dyDescent="0.25">
      <c r="A773" s="6">
        <v>765</v>
      </c>
      <c r="B773" s="6" t="s">
        <v>862</v>
      </c>
      <c r="C773" s="6" t="s">
        <v>791</v>
      </c>
      <c r="D773" s="6" t="s">
        <v>804</v>
      </c>
      <c r="E773" s="6" t="s">
        <v>54</v>
      </c>
      <c r="F773" s="6" t="s">
        <v>37</v>
      </c>
      <c r="G773" s="7">
        <v>57500</v>
      </c>
      <c r="H773" s="7">
        <v>0</v>
      </c>
      <c r="I773" s="7">
        <v>57500</v>
      </c>
      <c r="J773" s="7">
        <v>1650.25</v>
      </c>
      <c r="K773" s="7">
        <v>3016.23</v>
      </c>
      <c r="L773" s="7">
        <f t="shared" si="34"/>
        <v>1748</v>
      </c>
      <c r="M773" s="7">
        <v>1373.5</v>
      </c>
      <c r="N773" s="7">
        <f t="shared" si="36"/>
        <v>7787.98</v>
      </c>
      <c r="O773" s="7">
        <f t="shared" si="35"/>
        <v>49712.020000000004</v>
      </c>
    </row>
    <row r="774" spans="1:15" ht="24.95" customHeight="1" x14ac:dyDescent="0.25">
      <c r="A774" s="6">
        <v>766</v>
      </c>
      <c r="B774" s="6" t="s">
        <v>863</v>
      </c>
      <c r="C774" s="6" t="s">
        <v>791</v>
      </c>
      <c r="D774" s="6" t="s">
        <v>290</v>
      </c>
      <c r="E774" s="6" t="s">
        <v>54</v>
      </c>
      <c r="F774" s="6" t="s">
        <v>29</v>
      </c>
      <c r="G774" s="7">
        <v>69000</v>
      </c>
      <c r="H774" s="7">
        <v>0</v>
      </c>
      <c r="I774" s="7">
        <v>69000</v>
      </c>
      <c r="J774" s="7">
        <v>1980.3</v>
      </c>
      <c r="K774" s="7">
        <v>4837.2</v>
      </c>
      <c r="L774" s="7">
        <f t="shared" si="34"/>
        <v>2097.6</v>
      </c>
      <c r="M774" s="7">
        <v>3437.46</v>
      </c>
      <c r="N774" s="7">
        <f t="shared" si="36"/>
        <v>12352.560000000001</v>
      </c>
      <c r="O774" s="7">
        <f t="shared" si="35"/>
        <v>56647.44</v>
      </c>
    </row>
    <row r="775" spans="1:15" ht="24.95" customHeight="1" x14ac:dyDescent="0.25">
      <c r="A775" s="6">
        <v>767</v>
      </c>
      <c r="B775" s="6" t="s">
        <v>864</v>
      </c>
      <c r="C775" s="6" t="s">
        <v>791</v>
      </c>
      <c r="D775" s="6" t="s">
        <v>100</v>
      </c>
      <c r="E775" s="6" t="s">
        <v>36</v>
      </c>
      <c r="F775" s="6" t="s">
        <v>29</v>
      </c>
      <c r="G775" s="7">
        <v>20000</v>
      </c>
      <c r="H775" s="7">
        <v>0</v>
      </c>
      <c r="I775" s="7">
        <v>20000</v>
      </c>
      <c r="J775" s="7">
        <f>+I775*2.87%</f>
        <v>574</v>
      </c>
      <c r="K775" s="7">
        <v>0</v>
      </c>
      <c r="L775" s="7">
        <f t="shared" si="34"/>
        <v>608</v>
      </c>
      <c r="M775" s="7">
        <v>25</v>
      </c>
      <c r="N775" s="7">
        <f t="shared" si="36"/>
        <v>1207</v>
      </c>
      <c r="O775" s="7">
        <f t="shared" si="35"/>
        <v>18793</v>
      </c>
    </row>
    <row r="776" spans="1:15" ht="24.95" customHeight="1" x14ac:dyDescent="0.25">
      <c r="A776" s="6">
        <v>768</v>
      </c>
      <c r="B776" s="6" t="s">
        <v>865</v>
      </c>
      <c r="C776" s="6" t="s">
        <v>791</v>
      </c>
      <c r="D776" s="6" t="s">
        <v>196</v>
      </c>
      <c r="E776" s="6" t="s">
        <v>54</v>
      </c>
      <c r="F776" s="6" t="s">
        <v>29</v>
      </c>
      <c r="G776" s="7">
        <v>57500</v>
      </c>
      <c r="H776" s="7">
        <v>0</v>
      </c>
      <c r="I776" s="7">
        <v>57500</v>
      </c>
      <c r="J776" s="7">
        <v>1650.25</v>
      </c>
      <c r="K776" s="7">
        <v>3016.23</v>
      </c>
      <c r="L776" s="7">
        <f t="shared" si="34"/>
        <v>1748</v>
      </c>
      <c r="M776" s="7">
        <v>1657.3</v>
      </c>
      <c r="N776" s="7">
        <f t="shared" si="36"/>
        <v>8071.78</v>
      </c>
      <c r="O776" s="7">
        <f t="shared" si="35"/>
        <v>49428.22</v>
      </c>
    </row>
    <row r="777" spans="1:15" ht="24.95" customHeight="1" x14ac:dyDescent="0.25">
      <c r="A777" s="6">
        <v>769</v>
      </c>
      <c r="B777" s="6" t="s">
        <v>866</v>
      </c>
      <c r="C777" s="6" t="s">
        <v>791</v>
      </c>
      <c r="D777" s="6" t="s">
        <v>804</v>
      </c>
      <c r="E777" s="6" t="s">
        <v>28</v>
      </c>
      <c r="F777" s="6" t="s">
        <v>37</v>
      </c>
      <c r="G777" s="7">
        <v>57500</v>
      </c>
      <c r="H777" s="7">
        <v>0</v>
      </c>
      <c r="I777" s="7">
        <v>57500</v>
      </c>
      <c r="J777" s="7">
        <v>1650.25</v>
      </c>
      <c r="K777" s="7">
        <v>3016.23</v>
      </c>
      <c r="L777" s="7">
        <f t="shared" si="34"/>
        <v>1748</v>
      </c>
      <c r="M777" s="7">
        <v>425</v>
      </c>
      <c r="N777" s="7">
        <f t="shared" si="36"/>
        <v>6839.48</v>
      </c>
      <c r="O777" s="7">
        <f t="shared" si="35"/>
        <v>50660.520000000004</v>
      </c>
    </row>
    <row r="778" spans="1:15" ht="24.95" customHeight="1" x14ac:dyDescent="0.25">
      <c r="A778" s="6">
        <v>770</v>
      </c>
      <c r="B778" s="6" t="s">
        <v>867</v>
      </c>
      <c r="C778" s="6" t="s">
        <v>791</v>
      </c>
      <c r="D778" s="6" t="s">
        <v>290</v>
      </c>
      <c r="E778" s="6" t="s">
        <v>54</v>
      </c>
      <c r="F778" s="6" t="s">
        <v>29</v>
      </c>
      <c r="G778" s="7">
        <v>69000</v>
      </c>
      <c r="H778" s="7">
        <v>0</v>
      </c>
      <c r="I778" s="7">
        <v>69000</v>
      </c>
      <c r="J778" s="7">
        <v>1980.3</v>
      </c>
      <c r="K778" s="7">
        <v>5180.3</v>
      </c>
      <c r="L778" s="7">
        <f t="shared" si="34"/>
        <v>2097.6</v>
      </c>
      <c r="M778" s="7">
        <v>3035.8</v>
      </c>
      <c r="N778" s="7">
        <f t="shared" si="36"/>
        <v>12294</v>
      </c>
      <c r="O778" s="7">
        <f t="shared" si="35"/>
        <v>56706</v>
      </c>
    </row>
    <row r="779" spans="1:15" ht="24.95" customHeight="1" x14ac:dyDescent="0.25">
      <c r="A779" s="6">
        <v>771</v>
      </c>
      <c r="B779" s="6" t="s">
        <v>868</v>
      </c>
      <c r="C779" s="6" t="s">
        <v>791</v>
      </c>
      <c r="D779" s="6" t="s">
        <v>94</v>
      </c>
      <c r="E779" s="6" t="s">
        <v>28</v>
      </c>
      <c r="F779" s="6" t="s">
        <v>29</v>
      </c>
      <c r="G779" s="7">
        <v>20000</v>
      </c>
      <c r="H779" s="7">
        <v>0</v>
      </c>
      <c r="I779" s="7">
        <v>20000</v>
      </c>
      <c r="J779" s="7">
        <v>574</v>
      </c>
      <c r="K779" s="7">
        <v>0</v>
      </c>
      <c r="L779" s="7">
        <f t="shared" si="34"/>
        <v>608</v>
      </c>
      <c r="M779" s="7">
        <v>25</v>
      </c>
      <c r="N779" s="7">
        <f t="shared" si="36"/>
        <v>1207</v>
      </c>
      <c r="O779" s="7">
        <f t="shared" si="35"/>
        <v>18793</v>
      </c>
    </row>
    <row r="780" spans="1:15" ht="24.95" customHeight="1" x14ac:dyDescent="0.25">
      <c r="A780" s="6">
        <v>772</v>
      </c>
      <c r="B780" s="6" t="s">
        <v>869</v>
      </c>
      <c r="C780" s="6" t="s">
        <v>791</v>
      </c>
      <c r="D780" s="6" t="s">
        <v>290</v>
      </c>
      <c r="E780" s="6" t="s">
        <v>54</v>
      </c>
      <c r="F780" s="6" t="s">
        <v>29</v>
      </c>
      <c r="G780" s="7">
        <v>69000</v>
      </c>
      <c r="H780" s="7">
        <v>0</v>
      </c>
      <c r="I780" s="7">
        <v>69000</v>
      </c>
      <c r="J780" s="7">
        <v>1980.3</v>
      </c>
      <c r="K780" s="7">
        <v>4837.2</v>
      </c>
      <c r="L780" s="7">
        <f t="shared" si="34"/>
        <v>2097.6</v>
      </c>
      <c r="M780" s="7">
        <v>2140.46</v>
      </c>
      <c r="N780" s="7">
        <f t="shared" si="36"/>
        <v>11055.560000000001</v>
      </c>
      <c r="O780" s="7">
        <f t="shared" si="35"/>
        <v>57944.44</v>
      </c>
    </row>
    <row r="781" spans="1:15" ht="24.95" customHeight="1" x14ac:dyDescent="0.25">
      <c r="A781" s="6">
        <v>773</v>
      </c>
      <c r="B781" s="6" t="s">
        <v>870</v>
      </c>
      <c r="C781" s="6" t="s">
        <v>791</v>
      </c>
      <c r="D781" s="6" t="s">
        <v>35</v>
      </c>
      <c r="E781" s="6" t="s">
        <v>28</v>
      </c>
      <c r="F781" s="6" t="s">
        <v>37</v>
      </c>
      <c r="G781" s="7">
        <v>34500</v>
      </c>
      <c r="H781" s="7">
        <v>0</v>
      </c>
      <c r="I781" s="7">
        <v>34500</v>
      </c>
      <c r="J781" s="7">
        <v>990.15</v>
      </c>
      <c r="K781" s="7">
        <v>0</v>
      </c>
      <c r="L781" s="7">
        <f t="shared" si="34"/>
        <v>1048.8</v>
      </c>
      <c r="M781" s="7">
        <v>25</v>
      </c>
      <c r="N781" s="7">
        <f t="shared" si="36"/>
        <v>2063.9499999999998</v>
      </c>
      <c r="O781" s="7">
        <f t="shared" si="35"/>
        <v>32436.05</v>
      </c>
    </row>
    <row r="782" spans="1:15" ht="24.95" customHeight="1" x14ac:dyDescent="0.25">
      <c r="A782" s="6">
        <v>774</v>
      </c>
      <c r="B782" t="s">
        <v>1251</v>
      </c>
      <c r="C782" s="6" t="s">
        <v>791</v>
      </c>
      <c r="D782" t="s">
        <v>251</v>
      </c>
      <c r="E782" s="6" t="s">
        <v>36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f t="shared" si="34"/>
        <v>456</v>
      </c>
      <c r="M782" s="7">
        <v>25</v>
      </c>
      <c r="N782" s="7">
        <f t="shared" si="36"/>
        <v>911.5</v>
      </c>
      <c r="O782" s="7">
        <f t="shared" si="35"/>
        <v>14088.5</v>
      </c>
    </row>
    <row r="783" spans="1:15" ht="24.95" customHeight="1" x14ac:dyDescent="0.25">
      <c r="A783" s="6">
        <v>775</v>
      </c>
      <c r="B783" t="s">
        <v>1252</v>
      </c>
      <c r="C783" s="6" t="s">
        <v>791</v>
      </c>
      <c r="D783" t="s">
        <v>251</v>
      </c>
      <c r="E783" s="6" t="s">
        <v>36</v>
      </c>
      <c r="F783" s="6" t="s">
        <v>29</v>
      </c>
      <c r="G783" s="7">
        <v>24000</v>
      </c>
      <c r="H783" s="7">
        <v>0</v>
      </c>
      <c r="I783" s="7">
        <v>24000</v>
      </c>
      <c r="J783" s="7">
        <v>688.8</v>
      </c>
      <c r="K783" s="7">
        <v>0</v>
      </c>
      <c r="L783" s="7">
        <f t="shared" si="34"/>
        <v>729.6</v>
      </c>
      <c r="M783" s="7">
        <v>25</v>
      </c>
      <c r="N783" s="7">
        <f t="shared" si="36"/>
        <v>1443.4</v>
      </c>
      <c r="O783" s="7">
        <f t="shared" si="35"/>
        <v>22556.6</v>
      </c>
    </row>
    <row r="784" spans="1:15" ht="24.95" customHeight="1" x14ac:dyDescent="0.25">
      <c r="A784" s="6">
        <v>776</v>
      </c>
      <c r="B784" t="s">
        <v>1253</v>
      </c>
      <c r="C784" s="6" t="s">
        <v>791</v>
      </c>
      <c r="D784" t="s">
        <v>251</v>
      </c>
      <c r="E784" s="6" t="s">
        <v>36</v>
      </c>
      <c r="F784" s="6" t="s">
        <v>29</v>
      </c>
      <c r="G784" s="7">
        <v>18000</v>
      </c>
      <c r="H784" s="7">
        <v>0</v>
      </c>
      <c r="I784" s="7">
        <v>18000</v>
      </c>
      <c r="J784" s="7">
        <v>516.6</v>
      </c>
      <c r="K784" s="7">
        <v>0</v>
      </c>
      <c r="L784" s="7">
        <f t="shared" si="34"/>
        <v>547.20000000000005</v>
      </c>
      <c r="M784" s="7">
        <v>25</v>
      </c>
      <c r="N784" s="7">
        <f t="shared" si="36"/>
        <v>1088.8000000000002</v>
      </c>
      <c r="O784" s="7">
        <f t="shared" si="35"/>
        <v>16911.2</v>
      </c>
    </row>
    <row r="785" spans="1:15" ht="24.95" customHeight="1" x14ac:dyDescent="0.25">
      <c r="A785" s="6">
        <v>777</v>
      </c>
      <c r="B785" t="s">
        <v>1260</v>
      </c>
      <c r="C785" s="6" t="s">
        <v>791</v>
      </c>
      <c r="D785" t="s">
        <v>251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f t="shared" si="34"/>
        <v>456</v>
      </c>
      <c r="M785" s="7">
        <v>25</v>
      </c>
      <c r="N785" s="7">
        <f t="shared" si="36"/>
        <v>911.5</v>
      </c>
      <c r="O785" s="7">
        <f t="shared" ref="O785:O803" si="37">+G785-N785</f>
        <v>14088.5</v>
      </c>
    </row>
    <row r="786" spans="1:15" ht="24.95" customHeight="1" x14ac:dyDescent="0.25">
      <c r="A786" s="6">
        <v>778</v>
      </c>
      <c r="B786" t="s">
        <v>1263</v>
      </c>
      <c r="C786" s="6" t="s">
        <v>791</v>
      </c>
      <c r="D786" t="s">
        <v>251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f t="shared" si="34"/>
        <v>456</v>
      </c>
      <c r="M786" s="7">
        <v>25</v>
      </c>
      <c r="N786" s="7">
        <f t="shared" ref="N786:N803" si="38">+J786+K786+L786+M786</f>
        <v>911.5</v>
      </c>
      <c r="O786" s="7">
        <f t="shared" si="37"/>
        <v>14088.5</v>
      </c>
    </row>
    <row r="787" spans="1:15" ht="24.95" customHeight="1" x14ac:dyDescent="0.25">
      <c r="A787" s="6">
        <v>779</v>
      </c>
      <c r="B787" t="s">
        <v>1265</v>
      </c>
      <c r="C787" s="6" t="s">
        <v>791</v>
      </c>
      <c r="D787" t="s">
        <v>251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f t="shared" ref="L787:L803" si="39">+I787*3.04%</f>
        <v>456</v>
      </c>
      <c r="M787" s="7">
        <v>25</v>
      </c>
      <c r="N787" s="7">
        <f t="shared" si="38"/>
        <v>911.5</v>
      </c>
      <c r="O787" s="7">
        <f t="shared" si="37"/>
        <v>14088.5</v>
      </c>
    </row>
    <row r="788" spans="1:15" ht="24.95" customHeight="1" x14ac:dyDescent="0.25">
      <c r="A788" s="6">
        <v>780</v>
      </c>
      <c r="B788" t="s">
        <v>1267</v>
      </c>
      <c r="C788" s="6" t="s">
        <v>791</v>
      </c>
      <c r="D788" t="s">
        <v>251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9"/>
        <v>456</v>
      </c>
      <c r="M788" s="7">
        <v>25</v>
      </c>
      <c r="N788" s="7">
        <f t="shared" si="38"/>
        <v>911.5</v>
      </c>
      <c r="O788" s="7">
        <f t="shared" si="37"/>
        <v>14088.5</v>
      </c>
    </row>
    <row r="789" spans="1:15" ht="24.95" customHeight="1" x14ac:dyDescent="0.25">
      <c r="A789" s="6">
        <v>781</v>
      </c>
      <c r="B789" t="s">
        <v>1269</v>
      </c>
      <c r="C789" s="6" t="s">
        <v>791</v>
      </c>
      <c r="D789" t="s">
        <v>251</v>
      </c>
      <c r="E789" s="6" t="s">
        <v>36</v>
      </c>
      <c r="F789" s="6" t="s">
        <v>29</v>
      </c>
      <c r="G789" s="7">
        <v>18000</v>
      </c>
      <c r="H789" s="7">
        <v>0</v>
      </c>
      <c r="I789" s="7">
        <v>18000</v>
      </c>
      <c r="J789" s="7">
        <v>516.6</v>
      </c>
      <c r="K789" s="7">
        <v>0</v>
      </c>
      <c r="L789" s="7">
        <f t="shared" si="39"/>
        <v>547.20000000000005</v>
      </c>
      <c r="M789" s="7">
        <v>25</v>
      </c>
      <c r="N789" s="7">
        <f t="shared" si="38"/>
        <v>1088.8000000000002</v>
      </c>
      <c r="O789" s="7">
        <f t="shared" si="37"/>
        <v>16911.2</v>
      </c>
    </row>
    <row r="790" spans="1:15" ht="24.95" customHeight="1" x14ac:dyDescent="0.25">
      <c r="A790" s="6">
        <v>782</v>
      </c>
      <c r="B790" t="s">
        <v>1271</v>
      </c>
      <c r="C790" s="6" t="s">
        <v>791</v>
      </c>
      <c r="D790" t="s">
        <v>251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f t="shared" si="39"/>
        <v>456</v>
      </c>
      <c r="M790" s="7">
        <v>25</v>
      </c>
      <c r="N790" s="7">
        <f t="shared" si="38"/>
        <v>911.5</v>
      </c>
      <c r="O790" s="7">
        <f t="shared" si="37"/>
        <v>14088.5</v>
      </c>
    </row>
    <row r="791" spans="1:15" ht="24.95" customHeight="1" x14ac:dyDescent="0.25">
      <c r="A791" s="6">
        <v>783</v>
      </c>
      <c r="B791" t="s">
        <v>1273</v>
      </c>
      <c r="C791" s="6" t="s">
        <v>791</v>
      </c>
      <c r="D791" t="s">
        <v>251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9"/>
        <v>456</v>
      </c>
      <c r="M791" s="7">
        <v>25</v>
      </c>
      <c r="N791" s="7">
        <f t="shared" si="38"/>
        <v>911.5</v>
      </c>
      <c r="O791" s="7">
        <f t="shared" si="37"/>
        <v>14088.5</v>
      </c>
    </row>
    <row r="792" spans="1:15" ht="24.95" customHeight="1" x14ac:dyDescent="0.25">
      <c r="A792" s="6">
        <v>784</v>
      </c>
      <c r="B792" t="s">
        <v>1259</v>
      </c>
      <c r="C792" s="6" t="s">
        <v>791</v>
      </c>
      <c r="D792" t="s">
        <v>254</v>
      </c>
      <c r="E792" s="6" t="s">
        <v>36</v>
      </c>
      <c r="F792" s="6" t="s">
        <v>29</v>
      </c>
      <c r="G792" s="7">
        <v>15400</v>
      </c>
      <c r="H792" s="7">
        <v>0</v>
      </c>
      <c r="I792" s="7">
        <v>15400</v>
      </c>
      <c r="J792" s="7">
        <v>441.98</v>
      </c>
      <c r="K792" s="7">
        <v>0</v>
      </c>
      <c r="L792" s="7">
        <f t="shared" si="39"/>
        <v>468.16</v>
      </c>
      <c r="M792" s="7">
        <v>25</v>
      </c>
      <c r="N792" s="7">
        <f t="shared" si="38"/>
        <v>935.1400000000001</v>
      </c>
      <c r="O792" s="7">
        <f t="shared" si="37"/>
        <v>14464.86</v>
      </c>
    </row>
    <row r="793" spans="1:15" ht="24.95" customHeight="1" x14ac:dyDescent="0.25">
      <c r="A793" s="6">
        <v>785</v>
      </c>
      <c r="B793" t="s">
        <v>1274</v>
      </c>
      <c r="C793" s="6" t="s">
        <v>791</v>
      </c>
      <c r="D793" t="s">
        <v>254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f t="shared" si="39"/>
        <v>456</v>
      </c>
      <c r="M793" s="7">
        <v>25</v>
      </c>
      <c r="N793" s="7">
        <f t="shared" si="38"/>
        <v>911.5</v>
      </c>
      <c r="O793" s="7">
        <f t="shared" si="37"/>
        <v>14088.5</v>
      </c>
    </row>
    <row r="794" spans="1:15" ht="24.95" customHeight="1" x14ac:dyDescent="0.25">
      <c r="A794" s="6">
        <v>786</v>
      </c>
      <c r="B794" t="s">
        <v>1255</v>
      </c>
      <c r="C794" s="6" t="s">
        <v>791</v>
      </c>
      <c r="D794" t="s">
        <v>1256</v>
      </c>
      <c r="E794" s="6" t="s">
        <v>36</v>
      </c>
      <c r="F794" s="6" t="s">
        <v>29</v>
      </c>
      <c r="G794" s="7">
        <v>25000</v>
      </c>
      <c r="H794" s="7">
        <v>0</v>
      </c>
      <c r="I794" s="7">
        <v>25000</v>
      </c>
      <c r="J794" s="7">
        <v>717.5</v>
      </c>
      <c r="K794" s="7">
        <v>0</v>
      </c>
      <c r="L794" s="7">
        <f t="shared" si="39"/>
        <v>760</v>
      </c>
      <c r="M794" s="7">
        <v>25</v>
      </c>
      <c r="N794" s="7">
        <f t="shared" si="38"/>
        <v>1502.5</v>
      </c>
      <c r="O794" s="7">
        <f t="shared" si="37"/>
        <v>23497.5</v>
      </c>
    </row>
    <row r="795" spans="1:15" ht="24.95" customHeight="1" x14ac:dyDescent="0.25">
      <c r="A795" s="6">
        <v>787</v>
      </c>
      <c r="B795" t="s">
        <v>1261</v>
      </c>
      <c r="C795" s="6" t="s">
        <v>791</v>
      </c>
      <c r="D795" t="s">
        <v>1256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f t="shared" si="39"/>
        <v>547.20000000000005</v>
      </c>
      <c r="M795" s="7">
        <v>25</v>
      </c>
      <c r="N795" s="7">
        <f t="shared" si="38"/>
        <v>1088.8000000000002</v>
      </c>
      <c r="O795" s="7">
        <f t="shared" si="37"/>
        <v>16911.2</v>
      </c>
    </row>
    <row r="796" spans="1:15" ht="24.95" customHeight="1" x14ac:dyDescent="0.25">
      <c r="A796" s="6">
        <v>788</v>
      </c>
      <c r="B796" t="s">
        <v>1268</v>
      </c>
      <c r="C796" s="6" t="s">
        <v>791</v>
      </c>
      <c r="D796" t="s">
        <v>1256</v>
      </c>
      <c r="E796" s="6" t="s">
        <v>36</v>
      </c>
      <c r="F796" s="6" t="s">
        <v>37</v>
      </c>
      <c r="G796" s="7">
        <v>24000</v>
      </c>
      <c r="H796" s="7">
        <v>0</v>
      </c>
      <c r="I796" s="7">
        <v>24000</v>
      </c>
      <c r="J796" s="7">
        <v>688.8</v>
      </c>
      <c r="K796" s="7">
        <v>0</v>
      </c>
      <c r="L796" s="7">
        <f t="shared" si="39"/>
        <v>729.6</v>
      </c>
      <c r="M796" s="7">
        <v>25</v>
      </c>
      <c r="N796" s="7">
        <f t="shared" si="38"/>
        <v>1443.4</v>
      </c>
      <c r="O796" s="7">
        <f t="shared" si="37"/>
        <v>22556.6</v>
      </c>
    </row>
    <row r="797" spans="1:15" ht="24.95" customHeight="1" x14ac:dyDescent="0.25">
      <c r="A797" s="6">
        <v>789</v>
      </c>
      <c r="B797" t="s">
        <v>1270</v>
      </c>
      <c r="C797" s="6" t="s">
        <v>791</v>
      </c>
      <c r="D797" t="s">
        <v>1256</v>
      </c>
      <c r="E797" s="6" t="s">
        <v>36</v>
      </c>
      <c r="F797" s="6" t="s">
        <v>37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f t="shared" si="39"/>
        <v>456</v>
      </c>
      <c r="M797" s="7">
        <v>25</v>
      </c>
      <c r="N797" s="7">
        <f t="shared" si="38"/>
        <v>911.5</v>
      </c>
      <c r="O797" s="7">
        <f t="shared" si="37"/>
        <v>14088.5</v>
      </c>
    </row>
    <row r="798" spans="1:15" ht="24.95" customHeight="1" x14ac:dyDescent="0.25">
      <c r="A798" s="6">
        <v>790</v>
      </c>
      <c r="B798" t="s">
        <v>1419</v>
      </c>
      <c r="C798" s="6" t="s">
        <v>791</v>
      </c>
      <c r="D798" t="s">
        <v>1256</v>
      </c>
      <c r="E798" s="6" t="s">
        <v>36</v>
      </c>
      <c r="F798" s="6" t="s">
        <v>29</v>
      </c>
      <c r="G798" s="7">
        <v>20000</v>
      </c>
      <c r="H798" s="7">
        <v>0</v>
      </c>
      <c r="I798" s="7">
        <v>20000</v>
      </c>
      <c r="J798" s="7">
        <v>574</v>
      </c>
      <c r="K798" s="7">
        <v>0</v>
      </c>
      <c r="L798" s="7">
        <f t="shared" si="39"/>
        <v>608</v>
      </c>
      <c r="M798" s="7">
        <v>25</v>
      </c>
      <c r="N798" s="7">
        <f t="shared" si="38"/>
        <v>1207</v>
      </c>
      <c r="O798" s="7">
        <f t="shared" si="37"/>
        <v>18793</v>
      </c>
    </row>
    <row r="799" spans="1:15" ht="24.95" customHeight="1" x14ac:dyDescent="0.25">
      <c r="A799" s="6">
        <v>791</v>
      </c>
      <c r="B799" t="s">
        <v>1316</v>
      </c>
      <c r="C799" s="6" t="s">
        <v>791</v>
      </c>
      <c r="D799" t="s">
        <v>46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f t="shared" si="39"/>
        <v>456</v>
      </c>
      <c r="M799" s="7">
        <v>25</v>
      </c>
      <c r="N799" s="7">
        <f t="shared" si="38"/>
        <v>911.5</v>
      </c>
      <c r="O799" s="7">
        <f t="shared" si="37"/>
        <v>14088.5</v>
      </c>
    </row>
    <row r="800" spans="1:15" ht="24.95" customHeight="1" x14ac:dyDescent="0.25">
      <c r="A800" s="6">
        <v>792</v>
      </c>
      <c r="B800" t="s">
        <v>1317</v>
      </c>
      <c r="C800" s="6" t="s">
        <v>791</v>
      </c>
      <c r="D800" t="s">
        <v>46</v>
      </c>
      <c r="E800" s="6" t="s">
        <v>36</v>
      </c>
      <c r="F800" s="6" t="s">
        <v>37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f t="shared" si="39"/>
        <v>456</v>
      </c>
      <c r="M800" s="7">
        <v>25</v>
      </c>
      <c r="N800" s="7">
        <f t="shared" si="38"/>
        <v>911.5</v>
      </c>
      <c r="O800" s="7">
        <f t="shared" si="37"/>
        <v>14088.5</v>
      </c>
    </row>
    <row r="801" spans="1:15" ht="24.95" customHeight="1" x14ac:dyDescent="0.25">
      <c r="A801" s="6">
        <v>793</v>
      </c>
      <c r="B801" t="s">
        <v>1486</v>
      </c>
      <c r="C801" s="6" t="s">
        <v>791</v>
      </c>
      <c r="D801" t="s">
        <v>46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f t="shared" si="39"/>
        <v>760</v>
      </c>
      <c r="M801" s="7">
        <v>25</v>
      </c>
      <c r="N801" s="7">
        <f t="shared" si="38"/>
        <v>1502.5</v>
      </c>
      <c r="O801" s="7">
        <f t="shared" si="37"/>
        <v>23497.5</v>
      </c>
    </row>
    <row r="802" spans="1:15" ht="24.95" customHeight="1" x14ac:dyDescent="0.25">
      <c r="A802" s="6">
        <v>794</v>
      </c>
      <c r="B802" t="s">
        <v>1553</v>
      </c>
      <c r="C802" s="6" t="s">
        <v>791</v>
      </c>
      <c r="D802" t="s">
        <v>46</v>
      </c>
      <c r="E802" s="6" t="s">
        <v>36</v>
      </c>
      <c r="F802" s="6" t="s">
        <v>37</v>
      </c>
      <c r="G802" s="7">
        <v>25000</v>
      </c>
      <c r="H802" s="7">
        <v>0</v>
      </c>
      <c r="I802" s="7">
        <v>25000</v>
      </c>
      <c r="J802" s="7">
        <v>717.5</v>
      </c>
      <c r="K802" s="7">
        <v>0</v>
      </c>
      <c r="L802" s="7">
        <v>760</v>
      </c>
      <c r="M802" s="7">
        <v>25</v>
      </c>
      <c r="N802" s="7">
        <f t="shared" si="38"/>
        <v>1502.5</v>
      </c>
      <c r="O802" s="7">
        <f t="shared" si="37"/>
        <v>23497.5</v>
      </c>
    </row>
    <row r="803" spans="1:15" ht="24.95" customHeight="1" x14ac:dyDescent="0.25">
      <c r="A803" s="6">
        <v>795</v>
      </c>
      <c r="B803" t="s">
        <v>1388</v>
      </c>
      <c r="C803" s="6" t="s">
        <v>791</v>
      </c>
      <c r="D803" t="s">
        <v>851</v>
      </c>
      <c r="E803" s="6" t="s">
        <v>28</v>
      </c>
      <c r="F803" s="6" t="s">
        <v>37</v>
      </c>
      <c r="G803" s="7">
        <v>57500</v>
      </c>
      <c r="H803" s="7">
        <v>0</v>
      </c>
      <c r="I803" s="7">
        <v>57500</v>
      </c>
      <c r="J803" s="7">
        <v>1650.25</v>
      </c>
      <c r="K803" s="7">
        <v>3016.23</v>
      </c>
      <c r="L803" s="7">
        <f t="shared" si="39"/>
        <v>1748</v>
      </c>
      <c r="M803" s="7">
        <v>25</v>
      </c>
      <c r="N803" s="7">
        <f t="shared" si="38"/>
        <v>6439.48</v>
      </c>
      <c r="O803" s="7">
        <f t="shared" si="37"/>
        <v>51060.520000000004</v>
      </c>
    </row>
    <row r="804" spans="1:15" ht="24.75" customHeight="1" x14ac:dyDescent="0.25">
      <c r="A804" s="6"/>
      <c r="B804"/>
      <c r="C804" s="6"/>
      <c r="D804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</row>
    <row r="805" spans="1:15" ht="24.75" customHeight="1" x14ac:dyDescent="0.25">
      <c r="A805" s="6"/>
      <c r="B805"/>
      <c r="C805" s="6"/>
      <c r="D805"/>
      <c r="E805" s="6"/>
      <c r="F805" s="6"/>
      <c r="G805" s="7"/>
      <c r="H805" s="7"/>
      <c r="I805" s="7"/>
      <c r="J805" s="7"/>
      <c r="K805" s="7"/>
      <c r="L805" s="7"/>
      <c r="M805" s="7"/>
      <c r="N805" s="7"/>
      <c r="O805" s="7"/>
    </row>
    <row r="806" spans="1:15" s="2" customFormat="1" ht="24.75" customHeight="1" thickBot="1" x14ac:dyDescent="0.3">
      <c r="A806" s="6"/>
      <c r="G806" s="12">
        <f t="shared" ref="G806:O806" si="40">SUM(G9:G805)</f>
        <v>26613195.84</v>
      </c>
      <c r="H806" s="12">
        <f t="shared" si="40"/>
        <v>0</v>
      </c>
      <c r="I806" s="12">
        <f t="shared" si="40"/>
        <v>26613195.84</v>
      </c>
      <c r="J806" s="12">
        <f t="shared" si="40"/>
        <v>763798.97999999847</v>
      </c>
      <c r="K806" s="12">
        <f t="shared" si="40"/>
        <v>1051598.2799999977</v>
      </c>
      <c r="L806" s="12">
        <f t="shared" si="40"/>
        <v>808334.29353600135</v>
      </c>
      <c r="M806" s="12">
        <f t="shared" si="40"/>
        <v>1588812.6699999995</v>
      </c>
      <c r="N806" s="12">
        <f t="shared" si="40"/>
        <v>4212544.2235360034</v>
      </c>
      <c r="O806" s="12">
        <f t="shared" si="40"/>
        <v>22400651.616463941</v>
      </c>
    </row>
    <row r="807" spans="1:15" ht="24.75" customHeight="1" thickTop="1" x14ac:dyDescent="0.25">
      <c r="B807" s="1" t="s">
        <v>0</v>
      </c>
    </row>
    <row r="808" spans="1:15" ht="24.75" customHeight="1" x14ac:dyDescent="0.25">
      <c r="C808" s="1" t="s">
        <v>1254</v>
      </c>
      <c r="G808" s="14"/>
      <c r="H808"/>
      <c r="I808" s="14"/>
      <c r="J808" s="14"/>
      <c r="K808" s="14"/>
      <c r="L808" s="14"/>
      <c r="M808" s="14"/>
      <c r="N808" s="14"/>
      <c r="O808" s="14"/>
    </row>
    <row r="809" spans="1:15" ht="24.75" customHeight="1" x14ac:dyDescent="0.25">
      <c r="F809" s="15"/>
      <c r="G809" s="15"/>
      <c r="H809" s="15"/>
    </row>
    <row r="810" spans="1:15" ht="24.75" customHeight="1" x14ac:dyDescent="0.25">
      <c r="F810" s="52" t="s">
        <v>871</v>
      </c>
      <c r="G810" s="52"/>
      <c r="H810" s="52"/>
    </row>
    <row r="811" spans="1:15" ht="24.75" customHeight="1" x14ac:dyDescent="0.4">
      <c r="F811" s="53" t="s">
        <v>872</v>
      </c>
      <c r="G811" s="53"/>
      <c r="H811" s="53"/>
      <c r="M811" s="16"/>
    </row>
    <row r="812" spans="1:15" ht="24.75" customHeight="1" x14ac:dyDescent="0.25">
      <c r="B812" s="6"/>
      <c r="D812" s="17"/>
      <c r="H812" s="13"/>
    </row>
    <row r="813" spans="1:15" ht="24.75" customHeight="1" x14ac:dyDescent="0.25">
      <c r="B813" s="6"/>
      <c r="H813" s="13"/>
    </row>
    <row r="814" spans="1:15" ht="24.75" customHeight="1" x14ac:dyDescent="0.25">
      <c r="B814" s="6"/>
      <c r="F814"/>
      <c r="G814" s="14"/>
      <c r="H814"/>
      <c r="I814" s="14"/>
      <c r="J814" s="14"/>
      <c r="K814" s="14"/>
      <c r="L814" s="14"/>
      <c r="M814" s="14"/>
      <c r="N814" s="14"/>
      <c r="O814" s="14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H816" s="13"/>
    </row>
    <row r="817" spans="2:8" ht="24.75" customHeight="1" x14ac:dyDescent="0.25">
      <c r="B817" s="6"/>
      <c r="H817" s="13"/>
    </row>
    <row r="818" spans="2:8" ht="24.75" customHeight="1" x14ac:dyDescent="0.25">
      <c r="B818" s="6"/>
    </row>
    <row r="819" spans="2:8" ht="24.75" customHeight="1" x14ac:dyDescent="0.25">
      <c r="B819" s="6"/>
    </row>
    <row r="820" spans="2:8" ht="24.75" customHeight="1" x14ac:dyDescent="0.25">
      <c r="B820" s="6"/>
    </row>
    <row r="821" spans="2:8" ht="24.75" customHeight="1" x14ac:dyDescent="0.25">
      <c r="B821" s="6"/>
    </row>
    <row r="822" spans="2:8" ht="24.75" customHeight="1" x14ac:dyDescent="0.25">
      <c r="B822" s="6"/>
    </row>
    <row r="823" spans="2:8" ht="24.75" customHeight="1" x14ac:dyDescent="0.25">
      <c r="B823" s="6"/>
    </row>
    <row r="824" spans="2:8" ht="24.75" customHeight="1" x14ac:dyDescent="0.25">
      <c r="B824" s="6"/>
    </row>
    <row r="825" spans="2:8" ht="24.75" customHeight="1" x14ac:dyDescent="0.25">
      <c r="B825" s="6"/>
    </row>
    <row r="826" spans="2:8" ht="24.75" customHeight="1" x14ac:dyDescent="0.25">
      <c r="B826" s="6"/>
    </row>
    <row r="827" spans="2:8" ht="24.75" customHeight="1" x14ac:dyDescent="0.25">
      <c r="B827" s="6"/>
    </row>
    <row r="828" spans="2:8" ht="24.75" customHeight="1" x14ac:dyDescent="0.25">
      <c r="B828" s="6"/>
    </row>
    <row r="829" spans="2:8" ht="24.75" customHeight="1" x14ac:dyDescent="0.25">
      <c r="B829" s="6"/>
    </row>
    <row r="830" spans="2:8" ht="24.75" customHeight="1" x14ac:dyDescent="0.25">
      <c r="B830" s="6"/>
    </row>
    <row r="831" spans="2:8" ht="24.75" customHeight="1" x14ac:dyDescent="0.25">
      <c r="B831" s="6"/>
    </row>
    <row r="832" spans="2:8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</sheetData>
  <mergeCells count="8">
    <mergeCell ref="F810:H810"/>
    <mergeCell ref="F811:H811"/>
    <mergeCell ref="A1:O1"/>
    <mergeCell ref="A2:O2"/>
    <mergeCell ref="B3:O3"/>
    <mergeCell ref="A4:O4"/>
    <mergeCell ref="A5:O5"/>
    <mergeCell ref="A6:O6"/>
  </mergeCells>
  <conditionalFormatting sqref="EG323:GN323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8"/>
  <sheetViews>
    <sheetView tabSelected="1" topLeftCell="B3" zoomScale="110" zoomScaleNormal="110" workbookViewId="0">
      <selection activeCell="B22" sqref="B22"/>
    </sheetView>
  </sheetViews>
  <sheetFormatPr baseColWidth="10" defaultColWidth="9.140625" defaultRowHeight="15" x14ac:dyDescent="0.25"/>
  <cols>
    <col min="1" max="1" width="5.85546875" customWidth="1"/>
    <col min="2" max="2" width="3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s="1" customFormat="1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s="1" customFormat="1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s="1" customFormat="1" ht="21" x14ac:dyDescent="0.35">
      <c r="A5" s="56" t="s">
        <v>1552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1400</v>
      </c>
      <c r="C8" s="1" t="s">
        <v>176</v>
      </c>
      <c r="D8" t="s">
        <v>1408</v>
      </c>
      <c r="E8" s="1" t="s">
        <v>1409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1401</v>
      </c>
      <c r="C9" s="1" t="s">
        <v>176</v>
      </c>
      <c r="D9" t="s">
        <v>1408</v>
      </c>
      <c r="E9" s="1" t="s">
        <v>1409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1402</v>
      </c>
      <c r="C10" s="1" t="s">
        <v>176</v>
      </c>
      <c r="D10" t="s">
        <v>1408</v>
      </c>
      <c r="E10" s="1" t="s">
        <v>1409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1403</v>
      </c>
      <c r="C11" s="1" t="s">
        <v>176</v>
      </c>
      <c r="D11" t="s">
        <v>1408</v>
      </c>
      <c r="E11" s="1" t="s">
        <v>1409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1404</v>
      </c>
      <c r="C12" s="1" t="s">
        <v>176</v>
      </c>
      <c r="D12" t="s">
        <v>1408</v>
      </c>
      <c r="E12" s="1" t="s">
        <v>1409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1405</v>
      </c>
      <c r="C13" s="1" t="s">
        <v>176</v>
      </c>
      <c r="D13" t="s">
        <v>1408</v>
      </c>
      <c r="E13" s="1" t="s">
        <v>1409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1406</v>
      </c>
      <c r="C14" s="1" t="s">
        <v>176</v>
      </c>
      <c r="D14" t="s">
        <v>1408</v>
      </c>
      <c r="E14" s="1" t="s">
        <v>1409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1407</v>
      </c>
      <c r="C15" s="1" t="s">
        <v>176</v>
      </c>
      <c r="D15" t="s">
        <v>1408</v>
      </c>
      <c r="E15" s="1" t="s">
        <v>1409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1430</v>
      </c>
      <c r="C16" s="1" t="s">
        <v>176</v>
      </c>
      <c r="D16" t="s">
        <v>1408</v>
      </c>
      <c r="E16" s="1" t="s">
        <v>1409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6" s="1" customFormat="1" ht="24.95" customHeight="1" x14ac:dyDescent="0.25">
      <c r="A17" s="1">
        <v>10</v>
      </c>
      <c r="B17" t="s">
        <v>1509</v>
      </c>
      <c r="C17" s="1" t="s">
        <v>176</v>
      </c>
      <c r="D17" t="s">
        <v>1408</v>
      </c>
      <c r="E17" s="1" t="s">
        <v>1409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6" s="1" customFormat="1" ht="24.95" customHeight="1" x14ac:dyDescent="0.25">
      <c r="A18" s="1">
        <v>11</v>
      </c>
      <c r="B18" t="s">
        <v>1510</v>
      </c>
      <c r="C18" s="1" t="s">
        <v>176</v>
      </c>
      <c r="D18" t="s">
        <v>1408</v>
      </c>
      <c r="E18" s="1" t="s">
        <v>1409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6" s="1" customFormat="1" ht="24.95" customHeight="1" x14ac:dyDescent="0.25">
      <c r="A19" s="1">
        <v>12</v>
      </c>
      <c r="B19" t="s">
        <v>1558</v>
      </c>
      <c r="C19" s="1" t="s">
        <v>176</v>
      </c>
      <c r="D19" t="s">
        <v>1408</v>
      </c>
      <c r="E19" s="1" t="s">
        <v>1409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6" x14ac:dyDescent="0.25">
      <c r="G20" s="7"/>
      <c r="H20" s="7"/>
      <c r="I20" s="7"/>
      <c r="J20" s="7"/>
      <c r="K20" s="7"/>
      <c r="L20" s="7"/>
      <c r="M20" s="7"/>
      <c r="N20" s="7"/>
      <c r="O20" s="7"/>
    </row>
    <row r="22" spans="1:16" s="1" customFormat="1" ht="22.5" customHeight="1" x14ac:dyDescent="0.25">
      <c r="G22" s="26">
        <f>SUM(G8:G21)</f>
        <v>420000</v>
      </c>
      <c r="H22" s="26">
        <f t="shared" ref="H22:K22" si="16">SUM(H20:H20)</f>
        <v>0</v>
      </c>
      <c r="I22" s="26">
        <f>SUM(G22:H22)</f>
        <v>420000</v>
      </c>
      <c r="J22" s="26">
        <f>SUM(J8:J20)</f>
        <v>12054</v>
      </c>
      <c r="K22" s="26">
        <f t="shared" si="16"/>
        <v>0</v>
      </c>
      <c r="L22" s="26">
        <f>SUM(L8:L20)</f>
        <v>12768</v>
      </c>
      <c r="M22" s="26">
        <f>SUM(M8:M20)</f>
        <v>300</v>
      </c>
      <c r="N22" s="26">
        <f>SUM(N8:N20)</f>
        <v>25122</v>
      </c>
      <c r="O22" s="26">
        <f>SUM(O8:O20)</f>
        <v>394878</v>
      </c>
    </row>
    <row r="23" spans="1:16" s="1" customFormat="1" ht="22.5" customHeight="1" x14ac:dyDescent="0.25">
      <c r="G23" s="13"/>
      <c r="H23" s="13"/>
      <c r="I23" s="13"/>
      <c r="J23" s="13"/>
      <c r="K23" s="13"/>
      <c r="L23" s="13"/>
      <c r="M23" s="13"/>
      <c r="N23" s="13"/>
      <c r="O23" s="13"/>
    </row>
    <row r="24" spans="1:16" s="1" customFormat="1" ht="22.5" customHeight="1" x14ac:dyDescent="0.25">
      <c r="G24" s="13"/>
      <c r="H24" s="13"/>
      <c r="I24" s="13"/>
      <c r="J24" s="13"/>
      <c r="K24" s="13"/>
      <c r="L24" s="13"/>
      <c r="M24" s="13"/>
      <c r="N24" s="13"/>
      <c r="O24" s="13"/>
    </row>
    <row r="25" spans="1:16" s="1" customFormat="1" ht="22.5" customHeight="1" x14ac:dyDescent="0.25">
      <c r="G25" s="13"/>
      <c r="H25" s="13"/>
      <c r="I25" s="13"/>
      <c r="J25" s="13"/>
      <c r="K25" s="13"/>
      <c r="L25" s="13"/>
      <c r="M25" s="13"/>
      <c r="N25" s="13"/>
      <c r="O25" s="13"/>
    </row>
    <row r="26" spans="1:16" s="1" customFormat="1" ht="22.5" customHeight="1" x14ac:dyDescent="0.25">
      <c r="F26" s="15"/>
      <c r="G26" s="15"/>
      <c r="H26" s="15"/>
      <c r="I26" s="13"/>
      <c r="J26" s="13"/>
      <c r="K26" s="13"/>
      <c r="L26" s="13"/>
      <c r="M26" s="13"/>
      <c r="N26" s="13"/>
      <c r="O26" s="13"/>
      <c r="P26" s="17"/>
    </row>
    <row r="27" spans="1:16" s="1" customFormat="1" ht="22.5" customHeight="1" x14ac:dyDescent="0.25">
      <c r="F27" s="52" t="s">
        <v>871</v>
      </c>
      <c r="G27" s="52"/>
      <c r="H27" s="52"/>
      <c r="I27" s="13"/>
      <c r="J27" s="13"/>
      <c r="K27" s="13"/>
      <c r="L27" s="13"/>
      <c r="M27" s="13"/>
      <c r="N27" s="13"/>
      <c r="O27" s="13"/>
    </row>
    <row r="28" spans="1:16" s="1" customFormat="1" ht="22.5" customHeight="1" x14ac:dyDescent="0.25">
      <c r="F28" s="53" t="s">
        <v>872</v>
      </c>
      <c r="G28" s="53"/>
      <c r="H28" s="53"/>
      <c r="I28" s="13"/>
      <c r="J28" s="13"/>
      <c r="K28" s="13"/>
      <c r="L28" s="13"/>
      <c r="M28" s="13"/>
      <c r="N28" s="13"/>
      <c r="O28" s="13"/>
    </row>
  </sheetData>
  <mergeCells count="6">
    <mergeCell ref="F27:H27"/>
    <mergeCell ref="F28:H28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Q156"/>
  <sheetViews>
    <sheetView topLeftCell="F129" zoomScale="108" zoomScaleNormal="108" workbookViewId="0">
      <selection activeCell="P152" sqref="P152"/>
    </sheetView>
  </sheetViews>
  <sheetFormatPr baseColWidth="10" defaultColWidth="11.42578125" defaultRowHeight="15" x14ac:dyDescent="0.25"/>
  <cols>
    <col min="1" max="1" width="6.4257812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17" width="11.42578125" style="1"/>
    <col min="218" max="218" width="6.42578125" style="1" customWidth="1"/>
    <col min="219" max="219" width="39.5703125" style="1" customWidth="1"/>
    <col min="220" max="220" width="41.5703125" style="1" customWidth="1"/>
    <col min="221" max="221" width="31.140625" style="1" customWidth="1"/>
    <col min="222" max="222" width="27.85546875" style="1" customWidth="1"/>
    <col min="223" max="223" width="13" style="1" bestFit="1" customWidth="1"/>
    <col min="224" max="224" width="17.5703125" style="1" customWidth="1"/>
    <col min="225" max="225" width="16.42578125" style="1" customWidth="1"/>
    <col min="226" max="226" width="13.7109375" style="1" customWidth="1"/>
    <col min="227" max="227" width="11.5703125" style="1" bestFit="1" customWidth="1"/>
    <col min="228" max="228" width="14.7109375" style="1" customWidth="1"/>
    <col min="229" max="229" width="13.85546875" style="1" customWidth="1"/>
    <col min="230" max="230" width="13.5703125" style="1" customWidth="1"/>
    <col min="231" max="231" width="14.140625" style="1" customWidth="1"/>
    <col min="232" max="232" width="12" style="1" customWidth="1"/>
    <col min="233" max="233" width="14.5703125" style="1" customWidth="1"/>
    <col min="234" max="234" width="17" style="1" customWidth="1"/>
    <col min="235" max="473" width="11.42578125" style="1"/>
    <col min="474" max="474" width="6.42578125" style="1" customWidth="1"/>
    <col min="475" max="475" width="39.5703125" style="1" customWidth="1"/>
    <col min="476" max="476" width="41.5703125" style="1" customWidth="1"/>
    <col min="477" max="477" width="31.140625" style="1" customWidth="1"/>
    <col min="478" max="478" width="27.85546875" style="1" customWidth="1"/>
    <col min="479" max="479" width="13" style="1" bestFit="1" customWidth="1"/>
    <col min="480" max="480" width="17.5703125" style="1" customWidth="1"/>
    <col min="481" max="481" width="16.42578125" style="1" customWidth="1"/>
    <col min="482" max="482" width="13.7109375" style="1" customWidth="1"/>
    <col min="483" max="483" width="11.5703125" style="1" bestFit="1" customWidth="1"/>
    <col min="484" max="484" width="14.7109375" style="1" customWidth="1"/>
    <col min="485" max="485" width="13.85546875" style="1" customWidth="1"/>
    <col min="486" max="486" width="13.5703125" style="1" customWidth="1"/>
    <col min="487" max="487" width="14.140625" style="1" customWidth="1"/>
    <col min="488" max="488" width="12" style="1" customWidth="1"/>
    <col min="489" max="489" width="14.5703125" style="1" customWidth="1"/>
    <col min="490" max="490" width="17" style="1" customWidth="1"/>
    <col min="491" max="729" width="11.42578125" style="1"/>
    <col min="730" max="730" width="6.42578125" style="1" customWidth="1"/>
    <col min="731" max="731" width="39.5703125" style="1" customWidth="1"/>
    <col min="732" max="732" width="41.5703125" style="1" customWidth="1"/>
    <col min="733" max="733" width="31.140625" style="1" customWidth="1"/>
    <col min="734" max="734" width="27.85546875" style="1" customWidth="1"/>
    <col min="735" max="735" width="13" style="1" bestFit="1" customWidth="1"/>
    <col min="736" max="736" width="17.5703125" style="1" customWidth="1"/>
    <col min="737" max="737" width="16.42578125" style="1" customWidth="1"/>
    <col min="738" max="738" width="13.7109375" style="1" customWidth="1"/>
    <col min="739" max="739" width="11.5703125" style="1" bestFit="1" customWidth="1"/>
    <col min="740" max="740" width="14.7109375" style="1" customWidth="1"/>
    <col min="741" max="741" width="13.85546875" style="1" customWidth="1"/>
    <col min="742" max="742" width="13.5703125" style="1" customWidth="1"/>
    <col min="743" max="743" width="14.140625" style="1" customWidth="1"/>
    <col min="744" max="744" width="12" style="1" customWidth="1"/>
    <col min="745" max="745" width="14.5703125" style="1" customWidth="1"/>
    <col min="746" max="746" width="17" style="1" customWidth="1"/>
    <col min="747" max="985" width="11.42578125" style="1"/>
    <col min="986" max="986" width="6.42578125" style="1" customWidth="1"/>
    <col min="987" max="987" width="39.5703125" style="1" customWidth="1"/>
    <col min="988" max="988" width="41.5703125" style="1" customWidth="1"/>
    <col min="989" max="989" width="31.140625" style="1" customWidth="1"/>
    <col min="990" max="990" width="27.85546875" style="1" customWidth="1"/>
    <col min="991" max="991" width="13" style="1" bestFit="1" customWidth="1"/>
    <col min="992" max="992" width="17.5703125" style="1" customWidth="1"/>
    <col min="993" max="993" width="16.42578125" style="1" customWidth="1"/>
    <col min="994" max="994" width="13.7109375" style="1" customWidth="1"/>
    <col min="995" max="995" width="11.5703125" style="1" bestFit="1" customWidth="1"/>
    <col min="996" max="996" width="14.7109375" style="1" customWidth="1"/>
    <col min="997" max="997" width="13.85546875" style="1" customWidth="1"/>
    <col min="998" max="998" width="13.5703125" style="1" customWidth="1"/>
    <col min="999" max="999" width="14.140625" style="1" customWidth="1"/>
    <col min="1000" max="1000" width="12" style="1" customWidth="1"/>
    <col min="1001" max="1001" width="14.5703125" style="1" customWidth="1"/>
    <col min="1002" max="1002" width="17" style="1" customWidth="1"/>
    <col min="1003" max="1241" width="11.42578125" style="1"/>
    <col min="1242" max="1242" width="6.42578125" style="1" customWidth="1"/>
    <col min="1243" max="1243" width="39.5703125" style="1" customWidth="1"/>
    <col min="1244" max="1244" width="41.5703125" style="1" customWidth="1"/>
    <col min="1245" max="1245" width="31.140625" style="1" customWidth="1"/>
    <col min="1246" max="1246" width="27.85546875" style="1" customWidth="1"/>
    <col min="1247" max="1247" width="13" style="1" bestFit="1" customWidth="1"/>
    <col min="1248" max="1248" width="17.5703125" style="1" customWidth="1"/>
    <col min="1249" max="1249" width="16.42578125" style="1" customWidth="1"/>
    <col min="1250" max="1250" width="13.7109375" style="1" customWidth="1"/>
    <col min="1251" max="1251" width="11.5703125" style="1" bestFit="1" customWidth="1"/>
    <col min="1252" max="1252" width="14.7109375" style="1" customWidth="1"/>
    <col min="1253" max="1253" width="13.85546875" style="1" customWidth="1"/>
    <col min="1254" max="1254" width="13.5703125" style="1" customWidth="1"/>
    <col min="1255" max="1255" width="14.140625" style="1" customWidth="1"/>
    <col min="1256" max="1256" width="12" style="1" customWidth="1"/>
    <col min="1257" max="1257" width="14.5703125" style="1" customWidth="1"/>
    <col min="1258" max="1258" width="17" style="1" customWidth="1"/>
    <col min="1259" max="1497" width="11.42578125" style="1"/>
    <col min="1498" max="1498" width="6.42578125" style="1" customWidth="1"/>
    <col min="1499" max="1499" width="39.5703125" style="1" customWidth="1"/>
    <col min="1500" max="1500" width="41.5703125" style="1" customWidth="1"/>
    <col min="1501" max="1501" width="31.140625" style="1" customWidth="1"/>
    <col min="1502" max="1502" width="27.85546875" style="1" customWidth="1"/>
    <col min="1503" max="1503" width="13" style="1" bestFit="1" customWidth="1"/>
    <col min="1504" max="1504" width="17.5703125" style="1" customWidth="1"/>
    <col min="1505" max="1505" width="16.42578125" style="1" customWidth="1"/>
    <col min="1506" max="1506" width="13.7109375" style="1" customWidth="1"/>
    <col min="1507" max="1507" width="11.5703125" style="1" bestFit="1" customWidth="1"/>
    <col min="1508" max="1508" width="14.7109375" style="1" customWidth="1"/>
    <col min="1509" max="1509" width="13.85546875" style="1" customWidth="1"/>
    <col min="1510" max="1510" width="13.5703125" style="1" customWidth="1"/>
    <col min="1511" max="1511" width="14.140625" style="1" customWidth="1"/>
    <col min="1512" max="1512" width="12" style="1" customWidth="1"/>
    <col min="1513" max="1513" width="14.5703125" style="1" customWidth="1"/>
    <col min="1514" max="1514" width="17" style="1" customWidth="1"/>
    <col min="1515" max="1753" width="11.42578125" style="1"/>
    <col min="1754" max="1754" width="6.42578125" style="1" customWidth="1"/>
    <col min="1755" max="1755" width="39.5703125" style="1" customWidth="1"/>
    <col min="1756" max="1756" width="41.5703125" style="1" customWidth="1"/>
    <col min="1757" max="1757" width="31.140625" style="1" customWidth="1"/>
    <col min="1758" max="1758" width="27.85546875" style="1" customWidth="1"/>
    <col min="1759" max="1759" width="13" style="1" bestFit="1" customWidth="1"/>
    <col min="1760" max="1760" width="17.5703125" style="1" customWidth="1"/>
    <col min="1761" max="1761" width="16.42578125" style="1" customWidth="1"/>
    <col min="1762" max="1762" width="13.7109375" style="1" customWidth="1"/>
    <col min="1763" max="1763" width="11.5703125" style="1" bestFit="1" customWidth="1"/>
    <col min="1764" max="1764" width="14.7109375" style="1" customWidth="1"/>
    <col min="1765" max="1765" width="13.85546875" style="1" customWidth="1"/>
    <col min="1766" max="1766" width="13.5703125" style="1" customWidth="1"/>
    <col min="1767" max="1767" width="14.140625" style="1" customWidth="1"/>
    <col min="1768" max="1768" width="12" style="1" customWidth="1"/>
    <col min="1769" max="1769" width="14.5703125" style="1" customWidth="1"/>
    <col min="1770" max="1770" width="17" style="1" customWidth="1"/>
    <col min="1771" max="2009" width="11.42578125" style="1"/>
    <col min="2010" max="2010" width="6.42578125" style="1" customWidth="1"/>
    <col min="2011" max="2011" width="39.5703125" style="1" customWidth="1"/>
    <col min="2012" max="2012" width="41.5703125" style="1" customWidth="1"/>
    <col min="2013" max="2013" width="31.140625" style="1" customWidth="1"/>
    <col min="2014" max="2014" width="27.85546875" style="1" customWidth="1"/>
    <col min="2015" max="2015" width="13" style="1" bestFit="1" customWidth="1"/>
    <col min="2016" max="2016" width="17.5703125" style="1" customWidth="1"/>
    <col min="2017" max="2017" width="16.42578125" style="1" customWidth="1"/>
    <col min="2018" max="2018" width="13.7109375" style="1" customWidth="1"/>
    <col min="2019" max="2019" width="11.5703125" style="1" bestFit="1" customWidth="1"/>
    <col min="2020" max="2020" width="14.7109375" style="1" customWidth="1"/>
    <col min="2021" max="2021" width="13.85546875" style="1" customWidth="1"/>
    <col min="2022" max="2022" width="13.5703125" style="1" customWidth="1"/>
    <col min="2023" max="2023" width="14.140625" style="1" customWidth="1"/>
    <col min="2024" max="2024" width="12" style="1" customWidth="1"/>
    <col min="2025" max="2025" width="14.5703125" style="1" customWidth="1"/>
    <col min="2026" max="2026" width="17" style="1" customWidth="1"/>
    <col min="2027" max="2265" width="11.42578125" style="1"/>
    <col min="2266" max="2266" width="6.42578125" style="1" customWidth="1"/>
    <col min="2267" max="2267" width="39.5703125" style="1" customWidth="1"/>
    <col min="2268" max="2268" width="41.5703125" style="1" customWidth="1"/>
    <col min="2269" max="2269" width="31.140625" style="1" customWidth="1"/>
    <col min="2270" max="2270" width="27.85546875" style="1" customWidth="1"/>
    <col min="2271" max="2271" width="13" style="1" bestFit="1" customWidth="1"/>
    <col min="2272" max="2272" width="17.5703125" style="1" customWidth="1"/>
    <col min="2273" max="2273" width="16.42578125" style="1" customWidth="1"/>
    <col min="2274" max="2274" width="13.7109375" style="1" customWidth="1"/>
    <col min="2275" max="2275" width="11.5703125" style="1" bestFit="1" customWidth="1"/>
    <col min="2276" max="2276" width="14.7109375" style="1" customWidth="1"/>
    <col min="2277" max="2277" width="13.85546875" style="1" customWidth="1"/>
    <col min="2278" max="2278" width="13.5703125" style="1" customWidth="1"/>
    <col min="2279" max="2279" width="14.140625" style="1" customWidth="1"/>
    <col min="2280" max="2280" width="12" style="1" customWidth="1"/>
    <col min="2281" max="2281" width="14.5703125" style="1" customWidth="1"/>
    <col min="2282" max="2282" width="17" style="1" customWidth="1"/>
    <col min="2283" max="2521" width="11.42578125" style="1"/>
    <col min="2522" max="2522" width="6.42578125" style="1" customWidth="1"/>
    <col min="2523" max="2523" width="39.5703125" style="1" customWidth="1"/>
    <col min="2524" max="2524" width="41.5703125" style="1" customWidth="1"/>
    <col min="2525" max="2525" width="31.140625" style="1" customWidth="1"/>
    <col min="2526" max="2526" width="27.85546875" style="1" customWidth="1"/>
    <col min="2527" max="2527" width="13" style="1" bestFit="1" customWidth="1"/>
    <col min="2528" max="2528" width="17.5703125" style="1" customWidth="1"/>
    <col min="2529" max="2529" width="16.42578125" style="1" customWidth="1"/>
    <col min="2530" max="2530" width="13.7109375" style="1" customWidth="1"/>
    <col min="2531" max="2531" width="11.5703125" style="1" bestFit="1" customWidth="1"/>
    <col min="2532" max="2532" width="14.7109375" style="1" customWidth="1"/>
    <col min="2533" max="2533" width="13.85546875" style="1" customWidth="1"/>
    <col min="2534" max="2534" width="13.5703125" style="1" customWidth="1"/>
    <col min="2535" max="2535" width="14.140625" style="1" customWidth="1"/>
    <col min="2536" max="2536" width="12" style="1" customWidth="1"/>
    <col min="2537" max="2537" width="14.5703125" style="1" customWidth="1"/>
    <col min="2538" max="2538" width="17" style="1" customWidth="1"/>
    <col min="2539" max="2777" width="11.42578125" style="1"/>
    <col min="2778" max="2778" width="6.42578125" style="1" customWidth="1"/>
    <col min="2779" max="2779" width="39.5703125" style="1" customWidth="1"/>
    <col min="2780" max="2780" width="41.5703125" style="1" customWidth="1"/>
    <col min="2781" max="2781" width="31.140625" style="1" customWidth="1"/>
    <col min="2782" max="2782" width="27.85546875" style="1" customWidth="1"/>
    <col min="2783" max="2783" width="13" style="1" bestFit="1" customWidth="1"/>
    <col min="2784" max="2784" width="17.5703125" style="1" customWidth="1"/>
    <col min="2785" max="2785" width="16.42578125" style="1" customWidth="1"/>
    <col min="2786" max="2786" width="13.7109375" style="1" customWidth="1"/>
    <col min="2787" max="2787" width="11.5703125" style="1" bestFit="1" customWidth="1"/>
    <col min="2788" max="2788" width="14.7109375" style="1" customWidth="1"/>
    <col min="2789" max="2789" width="13.85546875" style="1" customWidth="1"/>
    <col min="2790" max="2790" width="13.5703125" style="1" customWidth="1"/>
    <col min="2791" max="2791" width="14.140625" style="1" customWidth="1"/>
    <col min="2792" max="2792" width="12" style="1" customWidth="1"/>
    <col min="2793" max="2793" width="14.5703125" style="1" customWidth="1"/>
    <col min="2794" max="2794" width="17" style="1" customWidth="1"/>
    <col min="2795" max="3033" width="11.42578125" style="1"/>
    <col min="3034" max="3034" width="6.42578125" style="1" customWidth="1"/>
    <col min="3035" max="3035" width="39.5703125" style="1" customWidth="1"/>
    <col min="3036" max="3036" width="41.5703125" style="1" customWidth="1"/>
    <col min="3037" max="3037" width="31.140625" style="1" customWidth="1"/>
    <col min="3038" max="3038" width="27.85546875" style="1" customWidth="1"/>
    <col min="3039" max="3039" width="13" style="1" bestFit="1" customWidth="1"/>
    <col min="3040" max="3040" width="17.5703125" style="1" customWidth="1"/>
    <col min="3041" max="3041" width="16.42578125" style="1" customWidth="1"/>
    <col min="3042" max="3042" width="13.7109375" style="1" customWidth="1"/>
    <col min="3043" max="3043" width="11.5703125" style="1" bestFit="1" customWidth="1"/>
    <col min="3044" max="3044" width="14.7109375" style="1" customWidth="1"/>
    <col min="3045" max="3045" width="13.85546875" style="1" customWidth="1"/>
    <col min="3046" max="3046" width="13.5703125" style="1" customWidth="1"/>
    <col min="3047" max="3047" width="14.140625" style="1" customWidth="1"/>
    <col min="3048" max="3048" width="12" style="1" customWidth="1"/>
    <col min="3049" max="3049" width="14.5703125" style="1" customWidth="1"/>
    <col min="3050" max="3050" width="17" style="1" customWidth="1"/>
    <col min="3051" max="3289" width="11.42578125" style="1"/>
    <col min="3290" max="3290" width="6.42578125" style="1" customWidth="1"/>
    <col min="3291" max="3291" width="39.5703125" style="1" customWidth="1"/>
    <col min="3292" max="3292" width="41.5703125" style="1" customWidth="1"/>
    <col min="3293" max="3293" width="31.140625" style="1" customWidth="1"/>
    <col min="3294" max="3294" width="27.85546875" style="1" customWidth="1"/>
    <col min="3295" max="3295" width="13" style="1" bestFit="1" customWidth="1"/>
    <col min="3296" max="3296" width="17.5703125" style="1" customWidth="1"/>
    <col min="3297" max="3297" width="16.42578125" style="1" customWidth="1"/>
    <col min="3298" max="3298" width="13.7109375" style="1" customWidth="1"/>
    <col min="3299" max="3299" width="11.5703125" style="1" bestFit="1" customWidth="1"/>
    <col min="3300" max="3300" width="14.7109375" style="1" customWidth="1"/>
    <col min="3301" max="3301" width="13.85546875" style="1" customWidth="1"/>
    <col min="3302" max="3302" width="13.5703125" style="1" customWidth="1"/>
    <col min="3303" max="3303" width="14.140625" style="1" customWidth="1"/>
    <col min="3304" max="3304" width="12" style="1" customWidth="1"/>
    <col min="3305" max="3305" width="14.5703125" style="1" customWidth="1"/>
    <col min="3306" max="3306" width="17" style="1" customWidth="1"/>
    <col min="3307" max="3545" width="11.42578125" style="1"/>
    <col min="3546" max="3546" width="6.42578125" style="1" customWidth="1"/>
    <col min="3547" max="3547" width="39.5703125" style="1" customWidth="1"/>
    <col min="3548" max="3548" width="41.5703125" style="1" customWidth="1"/>
    <col min="3549" max="3549" width="31.140625" style="1" customWidth="1"/>
    <col min="3550" max="3550" width="27.85546875" style="1" customWidth="1"/>
    <col min="3551" max="3551" width="13" style="1" bestFit="1" customWidth="1"/>
    <col min="3552" max="3552" width="17.5703125" style="1" customWidth="1"/>
    <col min="3553" max="3553" width="16.42578125" style="1" customWidth="1"/>
    <col min="3554" max="3554" width="13.7109375" style="1" customWidth="1"/>
    <col min="3555" max="3555" width="11.5703125" style="1" bestFit="1" customWidth="1"/>
    <col min="3556" max="3556" width="14.7109375" style="1" customWidth="1"/>
    <col min="3557" max="3557" width="13.85546875" style="1" customWidth="1"/>
    <col min="3558" max="3558" width="13.5703125" style="1" customWidth="1"/>
    <col min="3559" max="3559" width="14.140625" style="1" customWidth="1"/>
    <col min="3560" max="3560" width="12" style="1" customWidth="1"/>
    <col min="3561" max="3561" width="14.5703125" style="1" customWidth="1"/>
    <col min="3562" max="3562" width="17" style="1" customWidth="1"/>
    <col min="3563" max="3801" width="11.42578125" style="1"/>
    <col min="3802" max="3802" width="6.42578125" style="1" customWidth="1"/>
    <col min="3803" max="3803" width="39.5703125" style="1" customWidth="1"/>
    <col min="3804" max="3804" width="41.5703125" style="1" customWidth="1"/>
    <col min="3805" max="3805" width="31.140625" style="1" customWidth="1"/>
    <col min="3806" max="3806" width="27.85546875" style="1" customWidth="1"/>
    <col min="3807" max="3807" width="13" style="1" bestFit="1" customWidth="1"/>
    <col min="3808" max="3808" width="17.5703125" style="1" customWidth="1"/>
    <col min="3809" max="3809" width="16.42578125" style="1" customWidth="1"/>
    <col min="3810" max="3810" width="13.7109375" style="1" customWidth="1"/>
    <col min="3811" max="3811" width="11.5703125" style="1" bestFit="1" customWidth="1"/>
    <col min="3812" max="3812" width="14.7109375" style="1" customWidth="1"/>
    <col min="3813" max="3813" width="13.85546875" style="1" customWidth="1"/>
    <col min="3814" max="3814" width="13.5703125" style="1" customWidth="1"/>
    <col min="3815" max="3815" width="14.140625" style="1" customWidth="1"/>
    <col min="3816" max="3816" width="12" style="1" customWidth="1"/>
    <col min="3817" max="3817" width="14.5703125" style="1" customWidth="1"/>
    <col min="3818" max="3818" width="17" style="1" customWidth="1"/>
    <col min="3819" max="4057" width="11.42578125" style="1"/>
    <col min="4058" max="4058" width="6.42578125" style="1" customWidth="1"/>
    <col min="4059" max="4059" width="39.5703125" style="1" customWidth="1"/>
    <col min="4060" max="4060" width="41.5703125" style="1" customWidth="1"/>
    <col min="4061" max="4061" width="31.140625" style="1" customWidth="1"/>
    <col min="4062" max="4062" width="27.85546875" style="1" customWidth="1"/>
    <col min="4063" max="4063" width="13" style="1" bestFit="1" customWidth="1"/>
    <col min="4064" max="4064" width="17.5703125" style="1" customWidth="1"/>
    <col min="4065" max="4065" width="16.42578125" style="1" customWidth="1"/>
    <col min="4066" max="4066" width="13.7109375" style="1" customWidth="1"/>
    <col min="4067" max="4067" width="11.5703125" style="1" bestFit="1" customWidth="1"/>
    <col min="4068" max="4068" width="14.7109375" style="1" customWidth="1"/>
    <col min="4069" max="4069" width="13.85546875" style="1" customWidth="1"/>
    <col min="4070" max="4070" width="13.5703125" style="1" customWidth="1"/>
    <col min="4071" max="4071" width="14.140625" style="1" customWidth="1"/>
    <col min="4072" max="4072" width="12" style="1" customWidth="1"/>
    <col min="4073" max="4073" width="14.5703125" style="1" customWidth="1"/>
    <col min="4074" max="4074" width="17" style="1" customWidth="1"/>
    <col min="4075" max="4313" width="11.42578125" style="1"/>
    <col min="4314" max="4314" width="6.42578125" style="1" customWidth="1"/>
    <col min="4315" max="4315" width="39.5703125" style="1" customWidth="1"/>
    <col min="4316" max="4316" width="41.5703125" style="1" customWidth="1"/>
    <col min="4317" max="4317" width="31.140625" style="1" customWidth="1"/>
    <col min="4318" max="4318" width="27.85546875" style="1" customWidth="1"/>
    <col min="4319" max="4319" width="13" style="1" bestFit="1" customWidth="1"/>
    <col min="4320" max="4320" width="17.5703125" style="1" customWidth="1"/>
    <col min="4321" max="4321" width="16.42578125" style="1" customWidth="1"/>
    <col min="4322" max="4322" width="13.7109375" style="1" customWidth="1"/>
    <col min="4323" max="4323" width="11.5703125" style="1" bestFit="1" customWidth="1"/>
    <col min="4324" max="4324" width="14.7109375" style="1" customWidth="1"/>
    <col min="4325" max="4325" width="13.85546875" style="1" customWidth="1"/>
    <col min="4326" max="4326" width="13.5703125" style="1" customWidth="1"/>
    <col min="4327" max="4327" width="14.140625" style="1" customWidth="1"/>
    <col min="4328" max="4328" width="12" style="1" customWidth="1"/>
    <col min="4329" max="4329" width="14.5703125" style="1" customWidth="1"/>
    <col min="4330" max="4330" width="17" style="1" customWidth="1"/>
    <col min="4331" max="4569" width="11.42578125" style="1"/>
    <col min="4570" max="4570" width="6.42578125" style="1" customWidth="1"/>
    <col min="4571" max="4571" width="39.5703125" style="1" customWidth="1"/>
    <col min="4572" max="4572" width="41.5703125" style="1" customWidth="1"/>
    <col min="4573" max="4573" width="31.140625" style="1" customWidth="1"/>
    <col min="4574" max="4574" width="27.85546875" style="1" customWidth="1"/>
    <col min="4575" max="4575" width="13" style="1" bestFit="1" customWidth="1"/>
    <col min="4576" max="4576" width="17.5703125" style="1" customWidth="1"/>
    <col min="4577" max="4577" width="16.42578125" style="1" customWidth="1"/>
    <col min="4578" max="4578" width="13.7109375" style="1" customWidth="1"/>
    <col min="4579" max="4579" width="11.5703125" style="1" bestFit="1" customWidth="1"/>
    <col min="4580" max="4580" width="14.7109375" style="1" customWidth="1"/>
    <col min="4581" max="4581" width="13.85546875" style="1" customWidth="1"/>
    <col min="4582" max="4582" width="13.5703125" style="1" customWidth="1"/>
    <col min="4583" max="4583" width="14.140625" style="1" customWidth="1"/>
    <col min="4584" max="4584" width="12" style="1" customWidth="1"/>
    <col min="4585" max="4585" width="14.5703125" style="1" customWidth="1"/>
    <col min="4586" max="4586" width="17" style="1" customWidth="1"/>
    <col min="4587" max="4825" width="11.42578125" style="1"/>
    <col min="4826" max="4826" width="6.42578125" style="1" customWidth="1"/>
    <col min="4827" max="4827" width="39.5703125" style="1" customWidth="1"/>
    <col min="4828" max="4828" width="41.5703125" style="1" customWidth="1"/>
    <col min="4829" max="4829" width="31.140625" style="1" customWidth="1"/>
    <col min="4830" max="4830" width="27.85546875" style="1" customWidth="1"/>
    <col min="4831" max="4831" width="13" style="1" bestFit="1" customWidth="1"/>
    <col min="4832" max="4832" width="17.5703125" style="1" customWidth="1"/>
    <col min="4833" max="4833" width="16.42578125" style="1" customWidth="1"/>
    <col min="4834" max="4834" width="13.7109375" style="1" customWidth="1"/>
    <col min="4835" max="4835" width="11.5703125" style="1" bestFit="1" customWidth="1"/>
    <col min="4836" max="4836" width="14.7109375" style="1" customWidth="1"/>
    <col min="4837" max="4837" width="13.85546875" style="1" customWidth="1"/>
    <col min="4838" max="4838" width="13.5703125" style="1" customWidth="1"/>
    <col min="4839" max="4839" width="14.140625" style="1" customWidth="1"/>
    <col min="4840" max="4840" width="12" style="1" customWidth="1"/>
    <col min="4841" max="4841" width="14.5703125" style="1" customWidth="1"/>
    <col min="4842" max="4842" width="17" style="1" customWidth="1"/>
    <col min="4843" max="5081" width="11.42578125" style="1"/>
    <col min="5082" max="5082" width="6.42578125" style="1" customWidth="1"/>
    <col min="5083" max="5083" width="39.5703125" style="1" customWidth="1"/>
    <col min="5084" max="5084" width="41.5703125" style="1" customWidth="1"/>
    <col min="5085" max="5085" width="31.140625" style="1" customWidth="1"/>
    <col min="5086" max="5086" width="27.85546875" style="1" customWidth="1"/>
    <col min="5087" max="5087" width="13" style="1" bestFit="1" customWidth="1"/>
    <col min="5088" max="5088" width="17.5703125" style="1" customWidth="1"/>
    <col min="5089" max="5089" width="16.42578125" style="1" customWidth="1"/>
    <col min="5090" max="5090" width="13.7109375" style="1" customWidth="1"/>
    <col min="5091" max="5091" width="11.5703125" style="1" bestFit="1" customWidth="1"/>
    <col min="5092" max="5092" width="14.7109375" style="1" customWidth="1"/>
    <col min="5093" max="5093" width="13.85546875" style="1" customWidth="1"/>
    <col min="5094" max="5094" width="13.5703125" style="1" customWidth="1"/>
    <col min="5095" max="5095" width="14.140625" style="1" customWidth="1"/>
    <col min="5096" max="5096" width="12" style="1" customWidth="1"/>
    <col min="5097" max="5097" width="14.5703125" style="1" customWidth="1"/>
    <col min="5098" max="5098" width="17" style="1" customWidth="1"/>
    <col min="5099" max="5337" width="11.42578125" style="1"/>
    <col min="5338" max="5338" width="6.42578125" style="1" customWidth="1"/>
    <col min="5339" max="5339" width="39.5703125" style="1" customWidth="1"/>
    <col min="5340" max="5340" width="41.5703125" style="1" customWidth="1"/>
    <col min="5341" max="5341" width="31.140625" style="1" customWidth="1"/>
    <col min="5342" max="5342" width="27.85546875" style="1" customWidth="1"/>
    <col min="5343" max="5343" width="13" style="1" bestFit="1" customWidth="1"/>
    <col min="5344" max="5344" width="17.5703125" style="1" customWidth="1"/>
    <col min="5345" max="5345" width="16.42578125" style="1" customWidth="1"/>
    <col min="5346" max="5346" width="13.7109375" style="1" customWidth="1"/>
    <col min="5347" max="5347" width="11.5703125" style="1" bestFit="1" customWidth="1"/>
    <col min="5348" max="5348" width="14.7109375" style="1" customWidth="1"/>
    <col min="5349" max="5349" width="13.85546875" style="1" customWidth="1"/>
    <col min="5350" max="5350" width="13.5703125" style="1" customWidth="1"/>
    <col min="5351" max="5351" width="14.140625" style="1" customWidth="1"/>
    <col min="5352" max="5352" width="12" style="1" customWidth="1"/>
    <col min="5353" max="5353" width="14.5703125" style="1" customWidth="1"/>
    <col min="5354" max="5354" width="17" style="1" customWidth="1"/>
    <col min="5355" max="5593" width="11.42578125" style="1"/>
    <col min="5594" max="5594" width="6.42578125" style="1" customWidth="1"/>
    <col min="5595" max="5595" width="39.5703125" style="1" customWidth="1"/>
    <col min="5596" max="5596" width="41.5703125" style="1" customWidth="1"/>
    <col min="5597" max="5597" width="31.140625" style="1" customWidth="1"/>
    <col min="5598" max="5598" width="27.85546875" style="1" customWidth="1"/>
    <col min="5599" max="5599" width="13" style="1" bestFit="1" customWidth="1"/>
    <col min="5600" max="5600" width="17.5703125" style="1" customWidth="1"/>
    <col min="5601" max="5601" width="16.42578125" style="1" customWidth="1"/>
    <col min="5602" max="5602" width="13.7109375" style="1" customWidth="1"/>
    <col min="5603" max="5603" width="11.5703125" style="1" bestFit="1" customWidth="1"/>
    <col min="5604" max="5604" width="14.7109375" style="1" customWidth="1"/>
    <col min="5605" max="5605" width="13.85546875" style="1" customWidth="1"/>
    <col min="5606" max="5606" width="13.5703125" style="1" customWidth="1"/>
    <col min="5607" max="5607" width="14.140625" style="1" customWidth="1"/>
    <col min="5608" max="5608" width="12" style="1" customWidth="1"/>
    <col min="5609" max="5609" width="14.5703125" style="1" customWidth="1"/>
    <col min="5610" max="5610" width="17" style="1" customWidth="1"/>
    <col min="5611" max="5849" width="11.42578125" style="1"/>
    <col min="5850" max="5850" width="6.42578125" style="1" customWidth="1"/>
    <col min="5851" max="5851" width="39.5703125" style="1" customWidth="1"/>
    <col min="5852" max="5852" width="41.5703125" style="1" customWidth="1"/>
    <col min="5853" max="5853" width="31.140625" style="1" customWidth="1"/>
    <col min="5854" max="5854" width="27.85546875" style="1" customWidth="1"/>
    <col min="5855" max="5855" width="13" style="1" bestFit="1" customWidth="1"/>
    <col min="5856" max="5856" width="17.5703125" style="1" customWidth="1"/>
    <col min="5857" max="5857" width="16.42578125" style="1" customWidth="1"/>
    <col min="5858" max="5858" width="13.7109375" style="1" customWidth="1"/>
    <col min="5859" max="5859" width="11.5703125" style="1" bestFit="1" customWidth="1"/>
    <col min="5860" max="5860" width="14.7109375" style="1" customWidth="1"/>
    <col min="5861" max="5861" width="13.85546875" style="1" customWidth="1"/>
    <col min="5862" max="5862" width="13.5703125" style="1" customWidth="1"/>
    <col min="5863" max="5863" width="14.140625" style="1" customWidth="1"/>
    <col min="5864" max="5864" width="12" style="1" customWidth="1"/>
    <col min="5865" max="5865" width="14.5703125" style="1" customWidth="1"/>
    <col min="5866" max="5866" width="17" style="1" customWidth="1"/>
    <col min="5867" max="6105" width="11.42578125" style="1"/>
    <col min="6106" max="6106" width="6.42578125" style="1" customWidth="1"/>
    <col min="6107" max="6107" width="39.5703125" style="1" customWidth="1"/>
    <col min="6108" max="6108" width="41.5703125" style="1" customWidth="1"/>
    <col min="6109" max="6109" width="31.140625" style="1" customWidth="1"/>
    <col min="6110" max="6110" width="27.85546875" style="1" customWidth="1"/>
    <col min="6111" max="6111" width="13" style="1" bestFit="1" customWidth="1"/>
    <col min="6112" max="6112" width="17.5703125" style="1" customWidth="1"/>
    <col min="6113" max="6113" width="16.42578125" style="1" customWidth="1"/>
    <col min="6114" max="6114" width="13.7109375" style="1" customWidth="1"/>
    <col min="6115" max="6115" width="11.5703125" style="1" bestFit="1" customWidth="1"/>
    <col min="6116" max="6116" width="14.7109375" style="1" customWidth="1"/>
    <col min="6117" max="6117" width="13.85546875" style="1" customWidth="1"/>
    <col min="6118" max="6118" width="13.5703125" style="1" customWidth="1"/>
    <col min="6119" max="6119" width="14.140625" style="1" customWidth="1"/>
    <col min="6120" max="6120" width="12" style="1" customWidth="1"/>
    <col min="6121" max="6121" width="14.5703125" style="1" customWidth="1"/>
    <col min="6122" max="6122" width="17" style="1" customWidth="1"/>
    <col min="6123" max="6361" width="11.42578125" style="1"/>
    <col min="6362" max="6362" width="6.42578125" style="1" customWidth="1"/>
    <col min="6363" max="6363" width="39.5703125" style="1" customWidth="1"/>
    <col min="6364" max="6364" width="41.5703125" style="1" customWidth="1"/>
    <col min="6365" max="6365" width="31.140625" style="1" customWidth="1"/>
    <col min="6366" max="6366" width="27.85546875" style="1" customWidth="1"/>
    <col min="6367" max="6367" width="13" style="1" bestFit="1" customWidth="1"/>
    <col min="6368" max="6368" width="17.5703125" style="1" customWidth="1"/>
    <col min="6369" max="6369" width="16.42578125" style="1" customWidth="1"/>
    <col min="6370" max="6370" width="13.7109375" style="1" customWidth="1"/>
    <col min="6371" max="6371" width="11.5703125" style="1" bestFit="1" customWidth="1"/>
    <col min="6372" max="6372" width="14.7109375" style="1" customWidth="1"/>
    <col min="6373" max="6373" width="13.85546875" style="1" customWidth="1"/>
    <col min="6374" max="6374" width="13.5703125" style="1" customWidth="1"/>
    <col min="6375" max="6375" width="14.140625" style="1" customWidth="1"/>
    <col min="6376" max="6376" width="12" style="1" customWidth="1"/>
    <col min="6377" max="6377" width="14.5703125" style="1" customWidth="1"/>
    <col min="6378" max="6378" width="17" style="1" customWidth="1"/>
    <col min="6379" max="6617" width="11.42578125" style="1"/>
    <col min="6618" max="6618" width="6.42578125" style="1" customWidth="1"/>
    <col min="6619" max="6619" width="39.5703125" style="1" customWidth="1"/>
    <col min="6620" max="6620" width="41.5703125" style="1" customWidth="1"/>
    <col min="6621" max="6621" width="31.140625" style="1" customWidth="1"/>
    <col min="6622" max="6622" width="27.85546875" style="1" customWidth="1"/>
    <col min="6623" max="6623" width="13" style="1" bestFit="1" customWidth="1"/>
    <col min="6624" max="6624" width="17.5703125" style="1" customWidth="1"/>
    <col min="6625" max="6625" width="16.42578125" style="1" customWidth="1"/>
    <col min="6626" max="6626" width="13.7109375" style="1" customWidth="1"/>
    <col min="6627" max="6627" width="11.5703125" style="1" bestFit="1" customWidth="1"/>
    <col min="6628" max="6628" width="14.7109375" style="1" customWidth="1"/>
    <col min="6629" max="6629" width="13.85546875" style="1" customWidth="1"/>
    <col min="6630" max="6630" width="13.5703125" style="1" customWidth="1"/>
    <col min="6631" max="6631" width="14.140625" style="1" customWidth="1"/>
    <col min="6632" max="6632" width="12" style="1" customWidth="1"/>
    <col min="6633" max="6633" width="14.5703125" style="1" customWidth="1"/>
    <col min="6634" max="6634" width="17" style="1" customWidth="1"/>
    <col min="6635" max="6873" width="11.42578125" style="1"/>
    <col min="6874" max="6874" width="6.42578125" style="1" customWidth="1"/>
    <col min="6875" max="6875" width="39.5703125" style="1" customWidth="1"/>
    <col min="6876" max="6876" width="41.5703125" style="1" customWidth="1"/>
    <col min="6877" max="6877" width="31.140625" style="1" customWidth="1"/>
    <col min="6878" max="6878" width="27.85546875" style="1" customWidth="1"/>
    <col min="6879" max="6879" width="13" style="1" bestFit="1" customWidth="1"/>
    <col min="6880" max="6880" width="17.5703125" style="1" customWidth="1"/>
    <col min="6881" max="6881" width="16.42578125" style="1" customWidth="1"/>
    <col min="6882" max="6882" width="13.7109375" style="1" customWidth="1"/>
    <col min="6883" max="6883" width="11.5703125" style="1" bestFit="1" customWidth="1"/>
    <col min="6884" max="6884" width="14.7109375" style="1" customWidth="1"/>
    <col min="6885" max="6885" width="13.85546875" style="1" customWidth="1"/>
    <col min="6886" max="6886" width="13.5703125" style="1" customWidth="1"/>
    <col min="6887" max="6887" width="14.140625" style="1" customWidth="1"/>
    <col min="6888" max="6888" width="12" style="1" customWidth="1"/>
    <col min="6889" max="6889" width="14.5703125" style="1" customWidth="1"/>
    <col min="6890" max="6890" width="17" style="1" customWidth="1"/>
    <col min="6891" max="7129" width="11.42578125" style="1"/>
    <col min="7130" max="7130" width="6.42578125" style="1" customWidth="1"/>
    <col min="7131" max="7131" width="39.5703125" style="1" customWidth="1"/>
    <col min="7132" max="7132" width="41.5703125" style="1" customWidth="1"/>
    <col min="7133" max="7133" width="31.140625" style="1" customWidth="1"/>
    <col min="7134" max="7134" width="27.85546875" style="1" customWidth="1"/>
    <col min="7135" max="7135" width="13" style="1" bestFit="1" customWidth="1"/>
    <col min="7136" max="7136" width="17.5703125" style="1" customWidth="1"/>
    <col min="7137" max="7137" width="16.42578125" style="1" customWidth="1"/>
    <col min="7138" max="7138" width="13.7109375" style="1" customWidth="1"/>
    <col min="7139" max="7139" width="11.5703125" style="1" bestFit="1" customWidth="1"/>
    <col min="7140" max="7140" width="14.7109375" style="1" customWidth="1"/>
    <col min="7141" max="7141" width="13.85546875" style="1" customWidth="1"/>
    <col min="7142" max="7142" width="13.5703125" style="1" customWidth="1"/>
    <col min="7143" max="7143" width="14.140625" style="1" customWidth="1"/>
    <col min="7144" max="7144" width="12" style="1" customWidth="1"/>
    <col min="7145" max="7145" width="14.5703125" style="1" customWidth="1"/>
    <col min="7146" max="7146" width="17" style="1" customWidth="1"/>
    <col min="7147" max="7385" width="11.42578125" style="1"/>
    <col min="7386" max="7386" width="6.42578125" style="1" customWidth="1"/>
    <col min="7387" max="7387" width="39.5703125" style="1" customWidth="1"/>
    <col min="7388" max="7388" width="41.5703125" style="1" customWidth="1"/>
    <col min="7389" max="7389" width="31.140625" style="1" customWidth="1"/>
    <col min="7390" max="7390" width="27.85546875" style="1" customWidth="1"/>
    <col min="7391" max="7391" width="13" style="1" bestFit="1" customWidth="1"/>
    <col min="7392" max="7392" width="17.5703125" style="1" customWidth="1"/>
    <col min="7393" max="7393" width="16.42578125" style="1" customWidth="1"/>
    <col min="7394" max="7394" width="13.7109375" style="1" customWidth="1"/>
    <col min="7395" max="7395" width="11.5703125" style="1" bestFit="1" customWidth="1"/>
    <col min="7396" max="7396" width="14.7109375" style="1" customWidth="1"/>
    <col min="7397" max="7397" width="13.85546875" style="1" customWidth="1"/>
    <col min="7398" max="7398" width="13.5703125" style="1" customWidth="1"/>
    <col min="7399" max="7399" width="14.140625" style="1" customWidth="1"/>
    <col min="7400" max="7400" width="12" style="1" customWidth="1"/>
    <col min="7401" max="7401" width="14.5703125" style="1" customWidth="1"/>
    <col min="7402" max="7402" width="17" style="1" customWidth="1"/>
    <col min="7403" max="7641" width="11.42578125" style="1"/>
    <col min="7642" max="7642" width="6.42578125" style="1" customWidth="1"/>
    <col min="7643" max="7643" width="39.5703125" style="1" customWidth="1"/>
    <col min="7644" max="7644" width="41.5703125" style="1" customWidth="1"/>
    <col min="7645" max="7645" width="31.140625" style="1" customWidth="1"/>
    <col min="7646" max="7646" width="27.85546875" style="1" customWidth="1"/>
    <col min="7647" max="7647" width="13" style="1" bestFit="1" customWidth="1"/>
    <col min="7648" max="7648" width="17.5703125" style="1" customWidth="1"/>
    <col min="7649" max="7649" width="16.42578125" style="1" customWidth="1"/>
    <col min="7650" max="7650" width="13.7109375" style="1" customWidth="1"/>
    <col min="7651" max="7651" width="11.5703125" style="1" bestFit="1" customWidth="1"/>
    <col min="7652" max="7652" width="14.7109375" style="1" customWidth="1"/>
    <col min="7653" max="7653" width="13.85546875" style="1" customWidth="1"/>
    <col min="7654" max="7654" width="13.5703125" style="1" customWidth="1"/>
    <col min="7655" max="7655" width="14.140625" style="1" customWidth="1"/>
    <col min="7656" max="7656" width="12" style="1" customWidth="1"/>
    <col min="7657" max="7657" width="14.5703125" style="1" customWidth="1"/>
    <col min="7658" max="7658" width="17" style="1" customWidth="1"/>
    <col min="7659" max="7897" width="11.42578125" style="1"/>
    <col min="7898" max="7898" width="6.42578125" style="1" customWidth="1"/>
    <col min="7899" max="7899" width="39.5703125" style="1" customWidth="1"/>
    <col min="7900" max="7900" width="41.5703125" style="1" customWidth="1"/>
    <col min="7901" max="7901" width="31.140625" style="1" customWidth="1"/>
    <col min="7902" max="7902" width="27.85546875" style="1" customWidth="1"/>
    <col min="7903" max="7903" width="13" style="1" bestFit="1" customWidth="1"/>
    <col min="7904" max="7904" width="17.5703125" style="1" customWidth="1"/>
    <col min="7905" max="7905" width="16.42578125" style="1" customWidth="1"/>
    <col min="7906" max="7906" width="13.7109375" style="1" customWidth="1"/>
    <col min="7907" max="7907" width="11.5703125" style="1" bestFit="1" customWidth="1"/>
    <col min="7908" max="7908" width="14.7109375" style="1" customWidth="1"/>
    <col min="7909" max="7909" width="13.85546875" style="1" customWidth="1"/>
    <col min="7910" max="7910" width="13.5703125" style="1" customWidth="1"/>
    <col min="7911" max="7911" width="14.140625" style="1" customWidth="1"/>
    <col min="7912" max="7912" width="12" style="1" customWidth="1"/>
    <col min="7913" max="7913" width="14.5703125" style="1" customWidth="1"/>
    <col min="7914" max="7914" width="17" style="1" customWidth="1"/>
    <col min="7915" max="8153" width="11.42578125" style="1"/>
    <col min="8154" max="8154" width="6.42578125" style="1" customWidth="1"/>
    <col min="8155" max="8155" width="39.5703125" style="1" customWidth="1"/>
    <col min="8156" max="8156" width="41.5703125" style="1" customWidth="1"/>
    <col min="8157" max="8157" width="31.140625" style="1" customWidth="1"/>
    <col min="8158" max="8158" width="27.85546875" style="1" customWidth="1"/>
    <col min="8159" max="8159" width="13" style="1" bestFit="1" customWidth="1"/>
    <col min="8160" max="8160" width="17.5703125" style="1" customWidth="1"/>
    <col min="8161" max="8161" width="16.42578125" style="1" customWidth="1"/>
    <col min="8162" max="8162" width="13.7109375" style="1" customWidth="1"/>
    <col min="8163" max="8163" width="11.5703125" style="1" bestFit="1" customWidth="1"/>
    <col min="8164" max="8164" width="14.7109375" style="1" customWidth="1"/>
    <col min="8165" max="8165" width="13.85546875" style="1" customWidth="1"/>
    <col min="8166" max="8166" width="13.5703125" style="1" customWidth="1"/>
    <col min="8167" max="8167" width="14.140625" style="1" customWidth="1"/>
    <col min="8168" max="8168" width="12" style="1" customWidth="1"/>
    <col min="8169" max="8169" width="14.5703125" style="1" customWidth="1"/>
    <col min="8170" max="8170" width="17" style="1" customWidth="1"/>
    <col min="8171" max="8409" width="11.42578125" style="1"/>
    <col min="8410" max="8410" width="6.42578125" style="1" customWidth="1"/>
    <col min="8411" max="8411" width="39.5703125" style="1" customWidth="1"/>
    <col min="8412" max="8412" width="41.5703125" style="1" customWidth="1"/>
    <col min="8413" max="8413" width="31.140625" style="1" customWidth="1"/>
    <col min="8414" max="8414" width="27.85546875" style="1" customWidth="1"/>
    <col min="8415" max="8415" width="13" style="1" bestFit="1" customWidth="1"/>
    <col min="8416" max="8416" width="17.5703125" style="1" customWidth="1"/>
    <col min="8417" max="8417" width="16.42578125" style="1" customWidth="1"/>
    <col min="8418" max="8418" width="13.7109375" style="1" customWidth="1"/>
    <col min="8419" max="8419" width="11.5703125" style="1" bestFit="1" customWidth="1"/>
    <col min="8420" max="8420" width="14.7109375" style="1" customWidth="1"/>
    <col min="8421" max="8421" width="13.85546875" style="1" customWidth="1"/>
    <col min="8422" max="8422" width="13.5703125" style="1" customWidth="1"/>
    <col min="8423" max="8423" width="14.140625" style="1" customWidth="1"/>
    <col min="8424" max="8424" width="12" style="1" customWidth="1"/>
    <col min="8425" max="8425" width="14.5703125" style="1" customWidth="1"/>
    <col min="8426" max="8426" width="17" style="1" customWidth="1"/>
    <col min="8427" max="8665" width="11.42578125" style="1"/>
    <col min="8666" max="8666" width="6.42578125" style="1" customWidth="1"/>
    <col min="8667" max="8667" width="39.5703125" style="1" customWidth="1"/>
    <col min="8668" max="8668" width="41.5703125" style="1" customWidth="1"/>
    <col min="8669" max="8669" width="31.140625" style="1" customWidth="1"/>
    <col min="8670" max="8670" width="27.85546875" style="1" customWidth="1"/>
    <col min="8671" max="8671" width="13" style="1" bestFit="1" customWidth="1"/>
    <col min="8672" max="8672" width="17.5703125" style="1" customWidth="1"/>
    <col min="8673" max="8673" width="16.42578125" style="1" customWidth="1"/>
    <col min="8674" max="8674" width="13.7109375" style="1" customWidth="1"/>
    <col min="8675" max="8675" width="11.5703125" style="1" bestFit="1" customWidth="1"/>
    <col min="8676" max="8676" width="14.7109375" style="1" customWidth="1"/>
    <col min="8677" max="8677" width="13.85546875" style="1" customWidth="1"/>
    <col min="8678" max="8678" width="13.5703125" style="1" customWidth="1"/>
    <col min="8679" max="8679" width="14.140625" style="1" customWidth="1"/>
    <col min="8680" max="8680" width="12" style="1" customWidth="1"/>
    <col min="8681" max="8681" width="14.5703125" style="1" customWidth="1"/>
    <col min="8682" max="8682" width="17" style="1" customWidth="1"/>
    <col min="8683" max="8921" width="11.42578125" style="1"/>
    <col min="8922" max="8922" width="6.42578125" style="1" customWidth="1"/>
    <col min="8923" max="8923" width="39.5703125" style="1" customWidth="1"/>
    <col min="8924" max="8924" width="41.5703125" style="1" customWidth="1"/>
    <col min="8925" max="8925" width="31.140625" style="1" customWidth="1"/>
    <col min="8926" max="8926" width="27.85546875" style="1" customWidth="1"/>
    <col min="8927" max="8927" width="13" style="1" bestFit="1" customWidth="1"/>
    <col min="8928" max="8928" width="17.5703125" style="1" customWidth="1"/>
    <col min="8929" max="8929" width="16.42578125" style="1" customWidth="1"/>
    <col min="8930" max="8930" width="13.7109375" style="1" customWidth="1"/>
    <col min="8931" max="8931" width="11.5703125" style="1" bestFit="1" customWidth="1"/>
    <col min="8932" max="8932" width="14.7109375" style="1" customWidth="1"/>
    <col min="8933" max="8933" width="13.85546875" style="1" customWidth="1"/>
    <col min="8934" max="8934" width="13.5703125" style="1" customWidth="1"/>
    <col min="8935" max="8935" width="14.140625" style="1" customWidth="1"/>
    <col min="8936" max="8936" width="12" style="1" customWidth="1"/>
    <col min="8937" max="8937" width="14.5703125" style="1" customWidth="1"/>
    <col min="8938" max="8938" width="17" style="1" customWidth="1"/>
    <col min="8939" max="9177" width="11.42578125" style="1"/>
    <col min="9178" max="9178" width="6.42578125" style="1" customWidth="1"/>
    <col min="9179" max="9179" width="39.5703125" style="1" customWidth="1"/>
    <col min="9180" max="9180" width="41.5703125" style="1" customWidth="1"/>
    <col min="9181" max="9181" width="31.140625" style="1" customWidth="1"/>
    <col min="9182" max="9182" width="27.85546875" style="1" customWidth="1"/>
    <col min="9183" max="9183" width="13" style="1" bestFit="1" customWidth="1"/>
    <col min="9184" max="9184" width="17.5703125" style="1" customWidth="1"/>
    <col min="9185" max="9185" width="16.42578125" style="1" customWidth="1"/>
    <col min="9186" max="9186" width="13.7109375" style="1" customWidth="1"/>
    <col min="9187" max="9187" width="11.5703125" style="1" bestFit="1" customWidth="1"/>
    <col min="9188" max="9188" width="14.7109375" style="1" customWidth="1"/>
    <col min="9189" max="9189" width="13.85546875" style="1" customWidth="1"/>
    <col min="9190" max="9190" width="13.5703125" style="1" customWidth="1"/>
    <col min="9191" max="9191" width="14.140625" style="1" customWidth="1"/>
    <col min="9192" max="9192" width="12" style="1" customWidth="1"/>
    <col min="9193" max="9193" width="14.5703125" style="1" customWidth="1"/>
    <col min="9194" max="9194" width="17" style="1" customWidth="1"/>
    <col min="9195" max="9433" width="11.42578125" style="1"/>
    <col min="9434" max="9434" width="6.42578125" style="1" customWidth="1"/>
    <col min="9435" max="9435" width="39.5703125" style="1" customWidth="1"/>
    <col min="9436" max="9436" width="41.5703125" style="1" customWidth="1"/>
    <col min="9437" max="9437" width="31.140625" style="1" customWidth="1"/>
    <col min="9438" max="9438" width="27.85546875" style="1" customWidth="1"/>
    <col min="9439" max="9439" width="13" style="1" bestFit="1" customWidth="1"/>
    <col min="9440" max="9440" width="17.5703125" style="1" customWidth="1"/>
    <col min="9441" max="9441" width="16.42578125" style="1" customWidth="1"/>
    <col min="9442" max="9442" width="13.7109375" style="1" customWidth="1"/>
    <col min="9443" max="9443" width="11.5703125" style="1" bestFit="1" customWidth="1"/>
    <col min="9444" max="9444" width="14.7109375" style="1" customWidth="1"/>
    <col min="9445" max="9445" width="13.85546875" style="1" customWidth="1"/>
    <col min="9446" max="9446" width="13.5703125" style="1" customWidth="1"/>
    <col min="9447" max="9447" width="14.140625" style="1" customWidth="1"/>
    <col min="9448" max="9448" width="12" style="1" customWidth="1"/>
    <col min="9449" max="9449" width="14.5703125" style="1" customWidth="1"/>
    <col min="9450" max="9450" width="17" style="1" customWidth="1"/>
    <col min="9451" max="9689" width="11.42578125" style="1"/>
    <col min="9690" max="9690" width="6.42578125" style="1" customWidth="1"/>
    <col min="9691" max="9691" width="39.5703125" style="1" customWidth="1"/>
    <col min="9692" max="9692" width="41.5703125" style="1" customWidth="1"/>
    <col min="9693" max="9693" width="31.140625" style="1" customWidth="1"/>
    <col min="9694" max="9694" width="27.85546875" style="1" customWidth="1"/>
    <col min="9695" max="9695" width="13" style="1" bestFit="1" customWidth="1"/>
    <col min="9696" max="9696" width="17.5703125" style="1" customWidth="1"/>
    <col min="9697" max="9697" width="16.42578125" style="1" customWidth="1"/>
    <col min="9698" max="9698" width="13.7109375" style="1" customWidth="1"/>
    <col min="9699" max="9699" width="11.5703125" style="1" bestFit="1" customWidth="1"/>
    <col min="9700" max="9700" width="14.7109375" style="1" customWidth="1"/>
    <col min="9701" max="9701" width="13.85546875" style="1" customWidth="1"/>
    <col min="9702" max="9702" width="13.5703125" style="1" customWidth="1"/>
    <col min="9703" max="9703" width="14.140625" style="1" customWidth="1"/>
    <col min="9704" max="9704" width="12" style="1" customWidth="1"/>
    <col min="9705" max="9705" width="14.5703125" style="1" customWidth="1"/>
    <col min="9706" max="9706" width="17" style="1" customWidth="1"/>
    <col min="9707" max="9945" width="11.42578125" style="1"/>
    <col min="9946" max="9946" width="6.42578125" style="1" customWidth="1"/>
    <col min="9947" max="9947" width="39.5703125" style="1" customWidth="1"/>
    <col min="9948" max="9948" width="41.5703125" style="1" customWidth="1"/>
    <col min="9949" max="9949" width="31.140625" style="1" customWidth="1"/>
    <col min="9950" max="9950" width="27.85546875" style="1" customWidth="1"/>
    <col min="9951" max="9951" width="13" style="1" bestFit="1" customWidth="1"/>
    <col min="9952" max="9952" width="17.5703125" style="1" customWidth="1"/>
    <col min="9953" max="9953" width="16.42578125" style="1" customWidth="1"/>
    <col min="9954" max="9954" width="13.7109375" style="1" customWidth="1"/>
    <col min="9955" max="9955" width="11.5703125" style="1" bestFit="1" customWidth="1"/>
    <col min="9956" max="9956" width="14.7109375" style="1" customWidth="1"/>
    <col min="9957" max="9957" width="13.85546875" style="1" customWidth="1"/>
    <col min="9958" max="9958" width="13.5703125" style="1" customWidth="1"/>
    <col min="9959" max="9959" width="14.140625" style="1" customWidth="1"/>
    <col min="9960" max="9960" width="12" style="1" customWidth="1"/>
    <col min="9961" max="9961" width="14.5703125" style="1" customWidth="1"/>
    <col min="9962" max="9962" width="17" style="1" customWidth="1"/>
    <col min="9963" max="10201" width="11.42578125" style="1"/>
    <col min="10202" max="10202" width="6.42578125" style="1" customWidth="1"/>
    <col min="10203" max="10203" width="39.5703125" style="1" customWidth="1"/>
    <col min="10204" max="10204" width="41.5703125" style="1" customWidth="1"/>
    <col min="10205" max="10205" width="31.140625" style="1" customWidth="1"/>
    <col min="10206" max="10206" width="27.85546875" style="1" customWidth="1"/>
    <col min="10207" max="10207" width="13" style="1" bestFit="1" customWidth="1"/>
    <col min="10208" max="10208" width="17.5703125" style="1" customWidth="1"/>
    <col min="10209" max="10209" width="16.42578125" style="1" customWidth="1"/>
    <col min="10210" max="10210" width="13.7109375" style="1" customWidth="1"/>
    <col min="10211" max="10211" width="11.5703125" style="1" bestFit="1" customWidth="1"/>
    <col min="10212" max="10212" width="14.7109375" style="1" customWidth="1"/>
    <col min="10213" max="10213" width="13.85546875" style="1" customWidth="1"/>
    <col min="10214" max="10214" width="13.5703125" style="1" customWidth="1"/>
    <col min="10215" max="10215" width="14.140625" style="1" customWidth="1"/>
    <col min="10216" max="10216" width="12" style="1" customWidth="1"/>
    <col min="10217" max="10217" width="14.5703125" style="1" customWidth="1"/>
    <col min="10218" max="10218" width="17" style="1" customWidth="1"/>
    <col min="10219" max="10457" width="11.42578125" style="1"/>
    <col min="10458" max="10458" width="6.42578125" style="1" customWidth="1"/>
    <col min="10459" max="10459" width="39.5703125" style="1" customWidth="1"/>
    <col min="10460" max="10460" width="41.5703125" style="1" customWidth="1"/>
    <col min="10461" max="10461" width="31.140625" style="1" customWidth="1"/>
    <col min="10462" max="10462" width="27.85546875" style="1" customWidth="1"/>
    <col min="10463" max="10463" width="13" style="1" bestFit="1" customWidth="1"/>
    <col min="10464" max="10464" width="17.5703125" style="1" customWidth="1"/>
    <col min="10465" max="10465" width="16.42578125" style="1" customWidth="1"/>
    <col min="10466" max="10466" width="13.7109375" style="1" customWidth="1"/>
    <col min="10467" max="10467" width="11.5703125" style="1" bestFit="1" customWidth="1"/>
    <col min="10468" max="10468" width="14.7109375" style="1" customWidth="1"/>
    <col min="10469" max="10469" width="13.85546875" style="1" customWidth="1"/>
    <col min="10470" max="10470" width="13.5703125" style="1" customWidth="1"/>
    <col min="10471" max="10471" width="14.140625" style="1" customWidth="1"/>
    <col min="10472" max="10472" width="12" style="1" customWidth="1"/>
    <col min="10473" max="10473" width="14.5703125" style="1" customWidth="1"/>
    <col min="10474" max="10474" width="17" style="1" customWidth="1"/>
    <col min="10475" max="10713" width="11.42578125" style="1"/>
    <col min="10714" max="10714" width="6.42578125" style="1" customWidth="1"/>
    <col min="10715" max="10715" width="39.5703125" style="1" customWidth="1"/>
    <col min="10716" max="10716" width="41.5703125" style="1" customWidth="1"/>
    <col min="10717" max="10717" width="31.140625" style="1" customWidth="1"/>
    <col min="10718" max="10718" width="27.85546875" style="1" customWidth="1"/>
    <col min="10719" max="10719" width="13" style="1" bestFit="1" customWidth="1"/>
    <col min="10720" max="10720" width="17.5703125" style="1" customWidth="1"/>
    <col min="10721" max="10721" width="16.42578125" style="1" customWidth="1"/>
    <col min="10722" max="10722" width="13.7109375" style="1" customWidth="1"/>
    <col min="10723" max="10723" width="11.5703125" style="1" bestFit="1" customWidth="1"/>
    <col min="10724" max="10724" width="14.7109375" style="1" customWidth="1"/>
    <col min="10725" max="10725" width="13.85546875" style="1" customWidth="1"/>
    <col min="10726" max="10726" width="13.5703125" style="1" customWidth="1"/>
    <col min="10727" max="10727" width="14.140625" style="1" customWidth="1"/>
    <col min="10728" max="10728" width="12" style="1" customWidth="1"/>
    <col min="10729" max="10729" width="14.5703125" style="1" customWidth="1"/>
    <col min="10730" max="10730" width="17" style="1" customWidth="1"/>
    <col min="10731" max="10969" width="11.42578125" style="1"/>
    <col min="10970" max="10970" width="6.42578125" style="1" customWidth="1"/>
    <col min="10971" max="10971" width="39.5703125" style="1" customWidth="1"/>
    <col min="10972" max="10972" width="41.5703125" style="1" customWidth="1"/>
    <col min="10973" max="10973" width="31.140625" style="1" customWidth="1"/>
    <col min="10974" max="10974" width="27.85546875" style="1" customWidth="1"/>
    <col min="10975" max="10975" width="13" style="1" bestFit="1" customWidth="1"/>
    <col min="10976" max="10976" width="17.5703125" style="1" customWidth="1"/>
    <col min="10977" max="10977" width="16.42578125" style="1" customWidth="1"/>
    <col min="10978" max="10978" width="13.7109375" style="1" customWidth="1"/>
    <col min="10979" max="10979" width="11.5703125" style="1" bestFit="1" customWidth="1"/>
    <col min="10980" max="10980" width="14.7109375" style="1" customWidth="1"/>
    <col min="10981" max="10981" width="13.85546875" style="1" customWidth="1"/>
    <col min="10982" max="10982" width="13.5703125" style="1" customWidth="1"/>
    <col min="10983" max="10983" width="14.140625" style="1" customWidth="1"/>
    <col min="10984" max="10984" width="12" style="1" customWidth="1"/>
    <col min="10985" max="10985" width="14.5703125" style="1" customWidth="1"/>
    <col min="10986" max="10986" width="17" style="1" customWidth="1"/>
    <col min="10987" max="11225" width="11.42578125" style="1"/>
    <col min="11226" max="11226" width="6.42578125" style="1" customWidth="1"/>
    <col min="11227" max="11227" width="39.5703125" style="1" customWidth="1"/>
    <col min="11228" max="11228" width="41.5703125" style="1" customWidth="1"/>
    <col min="11229" max="11229" width="31.140625" style="1" customWidth="1"/>
    <col min="11230" max="11230" width="27.85546875" style="1" customWidth="1"/>
    <col min="11231" max="11231" width="13" style="1" bestFit="1" customWidth="1"/>
    <col min="11232" max="11232" width="17.5703125" style="1" customWidth="1"/>
    <col min="11233" max="11233" width="16.42578125" style="1" customWidth="1"/>
    <col min="11234" max="11234" width="13.7109375" style="1" customWidth="1"/>
    <col min="11235" max="11235" width="11.5703125" style="1" bestFit="1" customWidth="1"/>
    <col min="11236" max="11236" width="14.7109375" style="1" customWidth="1"/>
    <col min="11237" max="11237" width="13.85546875" style="1" customWidth="1"/>
    <col min="11238" max="11238" width="13.5703125" style="1" customWidth="1"/>
    <col min="11239" max="11239" width="14.140625" style="1" customWidth="1"/>
    <col min="11240" max="11240" width="12" style="1" customWidth="1"/>
    <col min="11241" max="11241" width="14.5703125" style="1" customWidth="1"/>
    <col min="11242" max="11242" width="17" style="1" customWidth="1"/>
    <col min="11243" max="11481" width="11.42578125" style="1"/>
    <col min="11482" max="11482" width="6.42578125" style="1" customWidth="1"/>
    <col min="11483" max="11483" width="39.5703125" style="1" customWidth="1"/>
    <col min="11484" max="11484" width="41.5703125" style="1" customWidth="1"/>
    <col min="11485" max="11485" width="31.140625" style="1" customWidth="1"/>
    <col min="11486" max="11486" width="27.85546875" style="1" customWidth="1"/>
    <col min="11487" max="11487" width="13" style="1" bestFit="1" customWidth="1"/>
    <col min="11488" max="11488" width="17.5703125" style="1" customWidth="1"/>
    <col min="11489" max="11489" width="16.42578125" style="1" customWidth="1"/>
    <col min="11490" max="11490" width="13.7109375" style="1" customWidth="1"/>
    <col min="11491" max="11491" width="11.5703125" style="1" bestFit="1" customWidth="1"/>
    <col min="11492" max="11492" width="14.7109375" style="1" customWidth="1"/>
    <col min="11493" max="11493" width="13.85546875" style="1" customWidth="1"/>
    <col min="11494" max="11494" width="13.5703125" style="1" customWidth="1"/>
    <col min="11495" max="11495" width="14.140625" style="1" customWidth="1"/>
    <col min="11496" max="11496" width="12" style="1" customWidth="1"/>
    <col min="11497" max="11497" width="14.5703125" style="1" customWidth="1"/>
    <col min="11498" max="11498" width="17" style="1" customWidth="1"/>
    <col min="11499" max="11737" width="11.42578125" style="1"/>
    <col min="11738" max="11738" width="6.42578125" style="1" customWidth="1"/>
    <col min="11739" max="11739" width="39.5703125" style="1" customWidth="1"/>
    <col min="11740" max="11740" width="41.5703125" style="1" customWidth="1"/>
    <col min="11741" max="11741" width="31.140625" style="1" customWidth="1"/>
    <col min="11742" max="11742" width="27.85546875" style="1" customWidth="1"/>
    <col min="11743" max="11743" width="13" style="1" bestFit="1" customWidth="1"/>
    <col min="11744" max="11744" width="17.5703125" style="1" customWidth="1"/>
    <col min="11745" max="11745" width="16.42578125" style="1" customWidth="1"/>
    <col min="11746" max="11746" width="13.7109375" style="1" customWidth="1"/>
    <col min="11747" max="11747" width="11.5703125" style="1" bestFit="1" customWidth="1"/>
    <col min="11748" max="11748" width="14.7109375" style="1" customWidth="1"/>
    <col min="11749" max="11749" width="13.85546875" style="1" customWidth="1"/>
    <col min="11750" max="11750" width="13.5703125" style="1" customWidth="1"/>
    <col min="11751" max="11751" width="14.140625" style="1" customWidth="1"/>
    <col min="11752" max="11752" width="12" style="1" customWidth="1"/>
    <col min="11753" max="11753" width="14.5703125" style="1" customWidth="1"/>
    <col min="11754" max="11754" width="17" style="1" customWidth="1"/>
    <col min="11755" max="11993" width="11.42578125" style="1"/>
    <col min="11994" max="11994" width="6.42578125" style="1" customWidth="1"/>
    <col min="11995" max="11995" width="39.5703125" style="1" customWidth="1"/>
    <col min="11996" max="11996" width="41.5703125" style="1" customWidth="1"/>
    <col min="11997" max="11997" width="31.140625" style="1" customWidth="1"/>
    <col min="11998" max="11998" width="27.85546875" style="1" customWidth="1"/>
    <col min="11999" max="11999" width="13" style="1" bestFit="1" customWidth="1"/>
    <col min="12000" max="12000" width="17.5703125" style="1" customWidth="1"/>
    <col min="12001" max="12001" width="16.42578125" style="1" customWidth="1"/>
    <col min="12002" max="12002" width="13.7109375" style="1" customWidth="1"/>
    <col min="12003" max="12003" width="11.5703125" style="1" bestFit="1" customWidth="1"/>
    <col min="12004" max="12004" width="14.7109375" style="1" customWidth="1"/>
    <col min="12005" max="12005" width="13.85546875" style="1" customWidth="1"/>
    <col min="12006" max="12006" width="13.5703125" style="1" customWidth="1"/>
    <col min="12007" max="12007" width="14.140625" style="1" customWidth="1"/>
    <col min="12008" max="12008" width="12" style="1" customWidth="1"/>
    <col min="12009" max="12009" width="14.5703125" style="1" customWidth="1"/>
    <col min="12010" max="12010" width="17" style="1" customWidth="1"/>
    <col min="12011" max="12249" width="11.42578125" style="1"/>
    <col min="12250" max="12250" width="6.42578125" style="1" customWidth="1"/>
    <col min="12251" max="12251" width="39.5703125" style="1" customWidth="1"/>
    <col min="12252" max="12252" width="41.5703125" style="1" customWidth="1"/>
    <col min="12253" max="12253" width="31.140625" style="1" customWidth="1"/>
    <col min="12254" max="12254" width="27.85546875" style="1" customWidth="1"/>
    <col min="12255" max="12255" width="13" style="1" bestFit="1" customWidth="1"/>
    <col min="12256" max="12256" width="17.5703125" style="1" customWidth="1"/>
    <col min="12257" max="12257" width="16.42578125" style="1" customWidth="1"/>
    <col min="12258" max="12258" width="13.7109375" style="1" customWidth="1"/>
    <col min="12259" max="12259" width="11.5703125" style="1" bestFit="1" customWidth="1"/>
    <col min="12260" max="12260" width="14.7109375" style="1" customWidth="1"/>
    <col min="12261" max="12261" width="13.85546875" style="1" customWidth="1"/>
    <col min="12262" max="12262" width="13.5703125" style="1" customWidth="1"/>
    <col min="12263" max="12263" width="14.140625" style="1" customWidth="1"/>
    <col min="12264" max="12264" width="12" style="1" customWidth="1"/>
    <col min="12265" max="12265" width="14.5703125" style="1" customWidth="1"/>
    <col min="12266" max="12266" width="17" style="1" customWidth="1"/>
    <col min="12267" max="12505" width="11.42578125" style="1"/>
    <col min="12506" max="12506" width="6.42578125" style="1" customWidth="1"/>
    <col min="12507" max="12507" width="39.5703125" style="1" customWidth="1"/>
    <col min="12508" max="12508" width="41.5703125" style="1" customWidth="1"/>
    <col min="12509" max="12509" width="31.140625" style="1" customWidth="1"/>
    <col min="12510" max="12510" width="27.85546875" style="1" customWidth="1"/>
    <col min="12511" max="12511" width="13" style="1" bestFit="1" customWidth="1"/>
    <col min="12512" max="12512" width="17.5703125" style="1" customWidth="1"/>
    <col min="12513" max="12513" width="16.42578125" style="1" customWidth="1"/>
    <col min="12514" max="12514" width="13.7109375" style="1" customWidth="1"/>
    <col min="12515" max="12515" width="11.5703125" style="1" bestFit="1" customWidth="1"/>
    <col min="12516" max="12516" width="14.7109375" style="1" customWidth="1"/>
    <col min="12517" max="12517" width="13.85546875" style="1" customWidth="1"/>
    <col min="12518" max="12518" width="13.5703125" style="1" customWidth="1"/>
    <col min="12519" max="12519" width="14.140625" style="1" customWidth="1"/>
    <col min="12520" max="12520" width="12" style="1" customWidth="1"/>
    <col min="12521" max="12521" width="14.5703125" style="1" customWidth="1"/>
    <col min="12522" max="12522" width="17" style="1" customWidth="1"/>
    <col min="12523" max="12761" width="11.42578125" style="1"/>
    <col min="12762" max="12762" width="6.42578125" style="1" customWidth="1"/>
    <col min="12763" max="12763" width="39.5703125" style="1" customWidth="1"/>
    <col min="12764" max="12764" width="41.5703125" style="1" customWidth="1"/>
    <col min="12765" max="12765" width="31.140625" style="1" customWidth="1"/>
    <col min="12766" max="12766" width="27.85546875" style="1" customWidth="1"/>
    <col min="12767" max="12767" width="13" style="1" bestFit="1" customWidth="1"/>
    <col min="12768" max="12768" width="17.5703125" style="1" customWidth="1"/>
    <col min="12769" max="12769" width="16.42578125" style="1" customWidth="1"/>
    <col min="12770" max="12770" width="13.7109375" style="1" customWidth="1"/>
    <col min="12771" max="12771" width="11.5703125" style="1" bestFit="1" customWidth="1"/>
    <col min="12772" max="12772" width="14.7109375" style="1" customWidth="1"/>
    <col min="12773" max="12773" width="13.85546875" style="1" customWidth="1"/>
    <col min="12774" max="12774" width="13.5703125" style="1" customWidth="1"/>
    <col min="12775" max="12775" width="14.140625" style="1" customWidth="1"/>
    <col min="12776" max="12776" width="12" style="1" customWidth="1"/>
    <col min="12777" max="12777" width="14.5703125" style="1" customWidth="1"/>
    <col min="12778" max="12778" width="17" style="1" customWidth="1"/>
    <col min="12779" max="13017" width="11.42578125" style="1"/>
    <col min="13018" max="13018" width="6.42578125" style="1" customWidth="1"/>
    <col min="13019" max="13019" width="39.5703125" style="1" customWidth="1"/>
    <col min="13020" max="13020" width="41.5703125" style="1" customWidth="1"/>
    <col min="13021" max="13021" width="31.140625" style="1" customWidth="1"/>
    <col min="13022" max="13022" width="27.85546875" style="1" customWidth="1"/>
    <col min="13023" max="13023" width="13" style="1" bestFit="1" customWidth="1"/>
    <col min="13024" max="13024" width="17.5703125" style="1" customWidth="1"/>
    <col min="13025" max="13025" width="16.42578125" style="1" customWidth="1"/>
    <col min="13026" max="13026" width="13.7109375" style="1" customWidth="1"/>
    <col min="13027" max="13027" width="11.5703125" style="1" bestFit="1" customWidth="1"/>
    <col min="13028" max="13028" width="14.7109375" style="1" customWidth="1"/>
    <col min="13029" max="13029" width="13.85546875" style="1" customWidth="1"/>
    <col min="13030" max="13030" width="13.5703125" style="1" customWidth="1"/>
    <col min="13031" max="13031" width="14.140625" style="1" customWidth="1"/>
    <col min="13032" max="13032" width="12" style="1" customWidth="1"/>
    <col min="13033" max="13033" width="14.5703125" style="1" customWidth="1"/>
    <col min="13034" max="13034" width="17" style="1" customWidth="1"/>
    <col min="13035" max="13273" width="11.42578125" style="1"/>
    <col min="13274" max="13274" width="6.42578125" style="1" customWidth="1"/>
    <col min="13275" max="13275" width="39.5703125" style="1" customWidth="1"/>
    <col min="13276" max="13276" width="41.5703125" style="1" customWidth="1"/>
    <col min="13277" max="13277" width="31.140625" style="1" customWidth="1"/>
    <col min="13278" max="13278" width="27.85546875" style="1" customWidth="1"/>
    <col min="13279" max="13279" width="13" style="1" bestFit="1" customWidth="1"/>
    <col min="13280" max="13280" width="17.5703125" style="1" customWidth="1"/>
    <col min="13281" max="13281" width="16.42578125" style="1" customWidth="1"/>
    <col min="13282" max="13282" width="13.7109375" style="1" customWidth="1"/>
    <col min="13283" max="13283" width="11.5703125" style="1" bestFit="1" customWidth="1"/>
    <col min="13284" max="13284" width="14.7109375" style="1" customWidth="1"/>
    <col min="13285" max="13285" width="13.85546875" style="1" customWidth="1"/>
    <col min="13286" max="13286" width="13.5703125" style="1" customWidth="1"/>
    <col min="13287" max="13287" width="14.140625" style="1" customWidth="1"/>
    <col min="13288" max="13288" width="12" style="1" customWidth="1"/>
    <col min="13289" max="13289" width="14.5703125" style="1" customWidth="1"/>
    <col min="13290" max="13290" width="17" style="1" customWidth="1"/>
    <col min="13291" max="13529" width="11.42578125" style="1"/>
    <col min="13530" max="13530" width="6.42578125" style="1" customWidth="1"/>
    <col min="13531" max="13531" width="39.5703125" style="1" customWidth="1"/>
    <col min="13532" max="13532" width="41.5703125" style="1" customWidth="1"/>
    <col min="13533" max="13533" width="31.140625" style="1" customWidth="1"/>
    <col min="13534" max="13534" width="27.85546875" style="1" customWidth="1"/>
    <col min="13535" max="13535" width="13" style="1" bestFit="1" customWidth="1"/>
    <col min="13536" max="13536" width="17.5703125" style="1" customWidth="1"/>
    <col min="13537" max="13537" width="16.42578125" style="1" customWidth="1"/>
    <col min="13538" max="13538" width="13.7109375" style="1" customWidth="1"/>
    <col min="13539" max="13539" width="11.5703125" style="1" bestFit="1" customWidth="1"/>
    <col min="13540" max="13540" width="14.7109375" style="1" customWidth="1"/>
    <col min="13541" max="13541" width="13.85546875" style="1" customWidth="1"/>
    <col min="13542" max="13542" width="13.5703125" style="1" customWidth="1"/>
    <col min="13543" max="13543" width="14.140625" style="1" customWidth="1"/>
    <col min="13544" max="13544" width="12" style="1" customWidth="1"/>
    <col min="13545" max="13545" width="14.5703125" style="1" customWidth="1"/>
    <col min="13546" max="13546" width="17" style="1" customWidth="1"/>
    <col min="13547" max="13785" width="11.42578125" style="1"/>
    <col min="13786" max="13786" width="6.42578125" style="1" customWidth="1"/>
    <col min="13787" max="13787" width="39.5703125" style="1" customWidth="1"/>
    <col min="13788" max="13788" width="41.5703125" style="1" customWidth="1"/>
    <col min="13789" max="13789" width="31.140625" style="1" customWidth="1"/>
    <col min="13790" max="13790" width="27.85546875" style="1" customWidth="1"/>
    <col min="13791" max="13791" width="13" style="1" bestFit="1" customWidth="1"/>
    <col min="13792" max="13792" width="17.5703125" style="1" customWidth="1"/>
    <col min="13793" max="13793" width="16.42578125" style="1" customWidth="1"/>
    <col min="13794" max="13794" width="13.7109375" style="1" customWidth="1"/>
    <col min="13795" max="13795" width="11.5703125" style="1" bestFit="1" customWidth="1"/>
    <col min="13796" max="13796" width="14.7109375" style="1" customWidth="1"/>
    <col min="13797" max="13797" width="13.85546875" style="1" customWidth="1"/>
    <col min="13798" max="13798" width="13.5703125" style="1" customWidth="1"/>
    <col min="13799" max="13799" width="14.140625" style="1" customWidth="1"/>
    <col min="13800" max="13800" width="12" style="1" customWidth="1"/>
    <col min="13801" max="13801" width="14.5703125" style="1" customWidth="1"/>
    <col min="13802" max="13802" width="17" style="1" customWidth="1"/>
    <col min="13803" max="14041" width="11.42578125" style="1"/>
    <col min="14042" max="14042" width="6.42578125" style="1" customWidth="1"/>
    <col min="14043" max="14043" width="39.5703125" style="1" customWidth="1"/>
    <col min="14044" max="14044" width="41.5703125" style="1" customWidth="1"/>
    <col min="14045" max="14045" width="31.140625" style="1" customWidth="1"/>
    <col min="14046" max="14046" width="27.85546875" style="1" customWidth="1"/>
    <col min="14047" max="14047" width="13" style="1" bestFit="1" customWidth="1"/>
    <col min="14048" max="14048" width="17.5703125" style="1" customWidth="1"/>
    <col min="14049" max="14049" width="16.42578125" style="1" customWidth="1"/>
    <col min="14050" max="14050" width="13.7109375" style="1" customWidth="1"/>
    <col min="14051" max="14051" width="11.5703125" style="1" bestFit="1" customWidth="1"/>
    <col min="14052" max="14052" width="14.7109375" style="1" customWidth="1"/>
    <col min="14053" max="14053" width="13.85546875" style="1" customWidth="1"/>
    <col min="14054" max="14054" width="13.5703125" style="1" customWidth="1"/>
    <col min="14055" max="14055" width="14.140625" style="1" customWidth="1"/>
    <col min="14056" max="14056" width="12" style="1" customWidth="1"/>
    <col min="14057" max="14057" width="14.5703125" style="1" customWidth="1"/>
    <col min="14058" max="14058" width="17" style="1" customWidth="1"/>
    <col min="14059" max="14297" width="11.42578125" style="1"/>
    <col min="14298" max="14298" width="6.42578125" style="1" customWidth="1"/>
    <col min="14299" max="14299" width="39.5703125" style="1" customWidth="1"/>
    <col min="14300" max="14300" width="41.5703125" style="1" customWidth="1"/>
    <col min="14301" max="14301" width="31.140625" style="1" customWidth="1"/>
    <col min="14302" max="14302" width="27.85546875" style="1" customWidth="1"/>
    <col min="14303" max="14303" width="13" style="1" bestFit="1" customWidth="1"/>
    <col min="14304" max="14304" width="17.5703125" style="1" customWidth="1"/>
    <col min="14305" max="14305" width="16.42578125" style="1" customWidth="1"/>
    <col min="14306" max="14306" width="13.7109375" style="1" customWidth="1"/>
    <col min="14307" max="14307" width="11.5703125" style="1" bestFit="1" customWidth="1"/>
    <col min="14308" max="14308" width="14.7109375" style="1" customWidth="1"/>
    <col min="14309" max="14309" width="13.85546875" style="1" customWidth="1"/>
    <col min="14310" max="14310" width="13.5703125" style="1" customWidth="1"/>
    <col min="14311" max="14311" width="14.140625" style="1" customWidth="1"/>
    <col min="14312" max="14312" width="12" style="1" customWidth="1"/>
    <col min="14313" max="14313" width="14.5703125" style="1" customWidth="1"/>
    <col min="14314" max="14314" width="17" style="1" customWidth="1"/>
    <col min="14315" max="14553" width="11.42578125" style="1"/>
    <col min="14554" max="14554" width="6.42578125" style="1" customWidth="1"/>
    <col min="14555" max="14555" width="39.5703125" style="1" customWidth="1"/>
    <col min="14556" max="14556" width="41.5703125" style="1" customWidth="1"/>
    <col min="14557" max="14557" width="31.140625" style="1" customWidth="1"/>
    <col min="14558" max="14558" width="27.85546875" style="1" customWidth="1"/>
    <col min="14559" max="14559" width="13" style="1" bestFit="1" customWidth="1"/>
    <col min="14560" max="14560" width="17.5703125" style="1" customWidth="1"/>
    <col min="14561" max="14561" width="16.42578125" style="1" customWidth="1"/>
    <col min="14562" max="14562" width="13.7109375" style="1" customWidth="1"/>
    <col min="14563" max="14563" width="11.5703125" style="1" bestFit="1" customWidth="1"/>
    <col min="14564" max="14564" width="14.7109375" style="1" customWidth="1"/>
    <col min="14565" max="14565" width="13.85546875" style="1" customWidth="1"/>
    <col min="14566" max="14566" width="13.5703125" style="1" customWidth="1"/>
    <col min="14567" max="14567" width="14.140625" style="1" customWidth="1"/>
    <col min="14568" max="14568" width="12" style="1" customWidth="1"/>
    <col min="14569" max="14569" width="14.5703125" style="1" customWidth="1"/>
    <col min="14570" max="14570" width="17" style="1" customWidth="1"/>
    <col min="14571" max="14809" width="11.42578125" style="1"/>
    <col min="14810" max="14810" width="6.42578125" style="1" customWidth="1"/>
    <col min="14811" max="14811" width="39.5703125" style="1" customWidth="1"/>
    <col min="14812" max="14812" width="41.5703125" style="1" customWidth="1"/>
    <col min="14813" max="14813" width="31.140625" style="1" customWidth="1"/>
    <col min="14814" max="14814" width="27.85546875" style="1" customWidth="1"/>
    <col min="14815" max="14815" width="13" style="1" bestFit="1" customWidth="1"/>
    <col min="14816" max="14816" width="17.5703125" style="1" customWidth="1"/>
    <col min="14817" max="14817" width="16.42578125" style="1" customWidth="1"/>
    <col min="14818" max="14818" width="13.7109375" style="1" customWidth="1"/>
    <col min="14819" max="14819" width="11.5703125" style="1" bestFit="1" customWidth="1"/>
    <col min="14820" max="14820" width="14.7109375" style="1" customWidth="1"/>
    <col min="14821" max="14821" width="13.85546875" style="1" customWidth="1"/>
    <col min="14822" max="14822" width="13.5703125" style="1" customWidth="1"/>
    <col min="14823" max="14823" width="14.140625" style="1" customWidth="1"/>
    <col min="14824" max="14824" width="12" style="1" customWidth="1"/>
    <col min="14825" max="14825" width="14.5703125" style="1" customWidth="1"/>
    <col min="14826" max="14826" width="17" style="1" customWidth="1"/>
    <col min="14827" max="15065" width="11.42578125" style="1"/>
    <col min="15066" max="15066" width="6.42578125" style="1" customWidth="1"/>
    <col min="15067" max="15067" width="39.5703125" style="1" customWidth="1"/>
    <col min="15068" max="15068" width="41.5703125" style="1" customWidth="1"/>
    <col min="15069" max="15069" width="31.140625" style="1" customWidth="1"/>
    <col min="15070" max="15070" width="27.85546875" style="1" customWidth="1"/>
    <col min="15071" max="15071" width="13" style="1" bestFit="1" customWidth="1"/>
    <col min="15072" max="15072" width="17.5703125" style="1" customWidth="1"/>
    <col min="15073" max="15073" width="16.42578125" style="1" customWidth="1"/>
    <col min="15074" max="15074" width="13.7109375" style="1" customWidth="1"/>
    <col min="15075" max="15075" width="11.5703125" style="1" bestFit="1" customWidth="1"/>
    <col min="15076" max="15076" width="14.7109375" style="1" customWidth="1"/>
    <col min="15077" max="15077" width="13.85546875" style="1" customWidth="1"/>
    <col min="15078" max="15078" width="13.5703125" style="1" customWidth="1"/>
    <col min="15079" max="15079" width="14.140625" style="1" customWidth="1"/>
    <col min="15080" max="15080" width="12" style="1" customWidth="1"/>
    <col min="15081" max="15081" width="14.5703125" style="1" customWidth="1"/>
    <col min="15082" max="15082" width="17" style="1" customWidth="1"/>
    <col min="15083" max="15321" width="11.42578125" style="1"/>
    <col min="15322" max="15322" width="6.42578125" style="1" customWidth="1"/>
    <col min="15323" max="15323" width="39.5703125" style="1" customWidth="1"/>
    <col min="15324" max="15324" width="41.5703125" style="1" customWidth="1"/>
    <col min="15325" max="15325" width="31.140625" style="1" customWidth="1"/>
    <col min="15326" max="15326" width="27.85546875" style="1" customWidth="1"/>
    <col min="15327" max="15327" width="13" style="1" bestFit="1" customWidth="1"/>
    <col min="15328" max="15328" width="17.5703125" style="1" customWidth="1"/>
    <col min="15329" max="15329" width="16.42578125" style="1" customWidth="1"/>
    <col min="15330" max="15330" width="13.7109375" style="1" customWidth="1"/>
    <col min="15331" max="15331" width="11.5703125" style="1" bestFit="1" customWidth="1"/>
    <col min="15332" max="15332" width="14.7109375" style="1" customWidth="1"/>
    <col min="15333" max="15333" width="13.85546875" style="1" customWidth="1"/>
    <col min="15334" max="15334" width="13.5703125" style="1" customWidth="1"/>
    <col min="15335" max="15335" width="14.140625" style="1" customWidth="1"/>
    <col min="15336" max="15336" width="12" style="1" customWidth="1"/>
    <col min="15337" max="15337" width="14.5703125" style="1" customWidth="1"/>
    <col min="15338" max="15338" width="17" style="1" customWidth="1"/>
    <col min="15339" max="15577" width="11.42578125" style="1"/>
    <col min="15578" max="15578" width="6.42578125" style="1" customWidth="1"/>
    <col min="15579" max="15579" width="39.5703125" style="1" customWidth="1"/>
    <col min="15580" max="15580" width="41.5703125" style="1" customWidth="1"/>
    <col min="15581" max="15581" width="31.140625" style="1" customWidth="1"/>
    <col min="15582" max="15582" width="27.85546875" style="1" customWidth="1"/>
    <col min="15583" max="15583" width="13" style="1" bestFit="1" customWidth="1"/>
    <col min="15584" max="15584" width="17.5703125" style="1" customWidth="1"/>
    <col min="15585" max="15585" width="16.42578125" style="1" customWidth="1"/>
    <col min="15586" max="15586" width="13.7109375" style="1" customWidth="1"/>
    <col min="15587" max="15587" width="11.5703125" style="1" bestFit="1" customWidth="1"/>
    <col min="15588" max="15588" width="14.7109375" style="1" customWidth="1"/>
    <col min="15589" max="15589" width="13.85546875" style="1" customWidth="1"/>
    <col min="15590" max="15590" width="13.5703125" style="1" customWidth="1"/>
    <col min="15591" max="15591" width="14.140625" style="1" customWidth="1"/>
    <col min="15592" max="15592" width="12" style="1" customWidth="1"/>
    <col min="15593" max="15593" width="14.5703125" style="1" customWidth="1"/>
    <col min="15594" max="15594" width="17" style="1" customWidth="1"/>
    <col min="15595" max="15833" width="11.42578125" style="1"/>
    <col min="15834" max="15834" width="6.42578125" style="1" customWidth="1"/>
    <col min="15835" max="15835" width="39.5703125" style="1" customWidth="1"/>
    <col min="15836" max="15836" width="41.5703125" style="1" customWidth="1"/>
    <col min="15837" max="15837" width="31.140625" style="1" customWidth="1"/>
    <col min="15838" max="15838" width="27.85546875" style="1" customWidth="1"/>
    <col min="15839" max="15839" width="13" style="1" bestFit="1" customWidth="1"/>
    <col min="15840" max="15840" width="17.5703125" style="1" customWidth="1"/>
    <col min="15841" max="15841" width="16.42578125" style="1" customWidth="1"/>
    <col min="15842" max="15842" width="13.7109375" style="1" customWidth="1"/>
    <col min="15843" max="15843" width="11.5703125" style="1" bestFit="1" customWidth="1"/>
    <col min="15844" max="15844" width="14.7109375" style="1" customWidth="1"/>
    <col min="15845" max="15845" width="13.85546875" style="1" customWidth="1"/>
    <col min="15846" max="15846" width="13.5703125" style="1" customWidth="1"/>
    <col min="15847" max="15847" width="14.140625" style="1" customWidth="1"/>
    <col min="15848" max="15848" width="12" style="1" customWidth="1"/>
    <col min="15849" max="15849" width="14.5703125" style="1" customWidth="1"/>
    <col min="15850" max="15850" width="17" style="1" customWidth="1"/>
    <col min="15851" max="16089" width="11.42578125" style="1"/>
    <col min="16090" max="16090" width="6.42578125" style="1" customWidth="1"/>
    <col min="16091" max="16091" width="39.5703125" style="1" customWidth="1"/>
    <col min="16092" max="16092" width="41.5703125" style="1" customWidth="1"/>
    <col min="16093" max="16093" width="31.140625" style="1" customWidth="1"/>
    <col min="16094" max="16094" width="27.85546875" style="1" customWidth="1"/>
    <col min="16095" max="16095" width="13" style="1" bestFit="1" customWidth="1"/>
    <col min="16096" max="16096" width="17.5703125" style="1" customWidth="1"/>
    <col min="16097" max="16097" width="16.42578125" style="1" customWidth="1"/>
    <col min="16098" max="16098" width="13.7109375" style="1" customWidth="1"/>
    <col min="16099" max="16099" width="11.5703125" style="1" bestFit="1" customWidth="1"/>
    <col min="16100" max="16100" width="14.7109375" style="1" customWidth="1"/>
    <col min="16101" max="16101" width="13.85546875" style="1" customWidth="1"/>
    <col min="16102" max="16102" width="13.5703125" style="1" customWidth="1"/>
    <col min="16103" max="16103" width="14.140625" style="1" customWidth="1"/>
    <col min="16104" max="16104" width="12" style="1" customWidth="1"/>
    <col min="16105" max="16105" width="14.5703125" style="1" customWidth="1"/>
    <col min="16106" max="16106" width="17" style="1" customWidth="1"/>
    <col min="16107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17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17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</row>
    <row r="5" spans="1:17" ht="21" customHeight="1" x14ac:dyDescent="0.35">
      <c r="A5" s="56" t="s">
        <v>1544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873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874</v>
      </c>
      <c r="H7" s="22" t="s">
        <v>875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876</v>
      </c>
      <c r="C8" s="1" t="s">
        <v>877</v>
      </c>
      <c r="D8" s="1" t="s">
        <v>878</v>
      </c>
      <c r="E8" s="1" t="s">
        <v>879</v>
      </c>
      <c r="F8" s="1" t="s">
        <v>37</v>
      </c>
      <c r="G8" s="25" t="s">
        <v>880</v>
      </c>
      <c r="H8" s="25" t="s">
        <v>881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ht="24.95" customHeight="1" x14ac:dyDescent="0.25">
      <c r="A9" s="1">
        <v>2</v>
      </c>
      <c r="B9" t="s">
        <v>884</v>
      </c>
      <c r="C9" s="1" t="s">
        <v>885</v>
      </c>
      <c r="D9" s="1" t="s">
        <v>886</v>
      </c>
      <c r="E9" s="1" t="s">
        <v>879</v>
      </c>
      <c r="F9" s="1" t="s">
        <v>37</v>
      </c>
      <c r="G9" s="25" t="s">
        <v>887</v>
      </c>
      <c r="H9" s="25" t="s">
        <v>888</v>
      </c>
      <c r="I9" s="13">
        <v>120000</v>
      </c>
      <c r="J9" s="13">
        <v>0</v>
      </c>
      <c r="K9" s="13">
        <v>120000</v>
      </c>
      <c r="L9" s="13">
        <f>+I9*2.87%</f>
        <v>3444</v>
      </c>
      <c r="M9" s="13">
        <v>16809.87</v>
      </c>
      <c r="N9" s="13">
        <f t="shared" ref="N9:N74" si="0">+I9*3.04%</f>
        <v>3648</v>
      </c>
      <c r="O9" s="13">
        <v>3721.9</v>
      </c>
      <c r="P9" s="13">
        <f t="shared" ref="P9:P72" si="1">+L9+M9+N9+O9</f>
        <v>27623.77</v>
      </c>
      <c r="Q9" s="13">
        <f t="shared" ref="Q9:Q72" si="2">+I9-P9</f>
        <v>92376.23</v>
      </c>
    </row>
    <row r="10" spans="1:17" ht="24.95" customHeight="1" x14ac:dyDescent="0.25">
      <c r="A10" s="1">
        <v>3</v>
      </c>
      <c r="B10" t="s">
        <v>1320</v>
      </c>
      <c r="C10" t="s">
        <v>1319</v>
      </c>
      <c r="D10" t="s">
        <v>1321</v>
      </c>
      <c r="E10" s="1" t="s">
        <v>879</v>
      </c>
      <c r="F10" s="1" t="s">
        <v>37</v>
      </c>
      <c r="G10" s="25" t="s">
        <v>923</v>
      </c>
      <c r="H10" s="25" t="s">
        <v>1322</v>
      </c>
      <c r="I10" s="13">
        <v>50000</v>
      </c>
      <c r="J10" s="13">
        <v>0</v>
      </c>
      <c r="K10" s="13">
        <v>50000</v>
      </c>
      <c r="L10" s="13">
        <v>1435</v>
      </c>
      <c r="M10" s="13">
        <v>1854</v>
      </c>
      <c r="N10" s="13">
        <f t="shared" si="0"/>
        <v>1520</v>
      </c>
      <c r="O10" s="13">
        <v>25</v>
      </c>
      <c r="P10" s="13">
        <f t="shared" si="1"/>
        <v>4834</v>
      </c>
      <c r="Q10" s="13">
        <f t="shared" si="2"/>
        <v>45166</v>
      </c>
    </row>
    <row r="11" spans="1:17" ht="24.95" customHeight="1" x14ac:dyDescent="0.25">
      <c r="A11" s="1">
        <v>4</v>
      </c>
      <c r="B11" t="s">
        <v>890</v>
      </c>
      <c r="C11" s="1" t="s">
        <v>102</v>
      </c>
      <c r="D11" s="1" t="s">
        <v>891</v>
      </c>
      <c r="E11" s="1" t="s">
        <v>879</v>
      </c>
      <c r="F11" s="1" t="s">
        <v>29</v>
      </c>
      <c r="G11" s="25" t="s">
        <v>892</v>
      </c>
      <c r="H11" s="25" t="s">
        <v>893</v>
      </c>
      <c r="I11" s="13">
        <v>45000</v>
      </c>
      <c r="J11" s="13">
        <v>0</v>
      </c>
      <c r="K11" s="13">
        <v>45000</v>
      </c>
      <c r="L11" s="13">
        <f t="shared" ref="L11:L106" si="3">+I11*2.87%</f>
        <v>1291.5</v>
      </c>
      <c r="M11" s="13">
        <v>1148.33</v>
      </c>
      <c r="N11" s="13">
        <f t="shared" si="0"/>
        <v>1368</v>
      </c>
      <c r="O11" s="13">
        <v>25</v>
      </c>
      <c r="P11" s="13">
        <f t="shared" si="1"/>
        <v>3832.83</v>
      </c>
      <c r="Q11" s="13">
        <f t="shared" si="2"/>
        <v>41167.17</v>
      </c>
    </row>
    <row r="12" spans="1:17" ht="24.95" customHeight="1" x14ac:dyDescent="0.25">
      <c r="A12" s="1">
        <v>5</v>
      </c>
      <c r="B12" t="s">
        <v>1413</v>
      </c>
      <c r="C12" s="1" t="s">
        <v>102</v>
      </c>
      <c r="D12" t="s">
        <v>1414</v>
      </c>
      <c r="E12" s="1" t="s">
        <v>879</v>
      </c>
      <c r="F12" s="1" t="s">
        <v>29</v>
      </c>
      <c r="G12" s="25" t="s">
        <v>1285</v>
      </c>
      <c r="H12" s="25" t="s">
        <v>1412</v>
      </c>
      <c r="I12" s="13">
        <v>100000</v>
      </c>
      <c r="J12" s="13">
        <v>0</v>
      </c>
      <c r="K12" s="13">
        <v>100000</v>
      </c>
      <c r="L12" s="13">
        <v>2870</v>
      </c>
      <c r="M12" s="13">
        <v>12105.37</v>
      </c>
      <c r="N12" s="13">
        <f t="shared" si="0"/>
        <v>3040</v>
      </c>
      <c r="O12" s="13">
        <v>25</v>
      </c>
      <c r="P12" s="13">
        <f t="shared" si="1"/>
        <v>18040.370000000003</v>
      </c>
      <c r="Q12" s="13">
        <f t="shared" si="2"/>
        <v>81959.63</v>
      </c>
    </row>
    <row r="13" spans="1:17" ht="24.95" customHeight="1" x14ac:dyDescent="0.25">
      <c r="A13" s="1">
        <v>6</v>
      </c>
      <c r="B13" t="s">
        <v>1516</v>
      </c>
      <c r="C13" t="s">
        <v>1515</v>
      </c>
      <c r="D13" t="s">
        <v>1517</v>
      </c>
      <c r="E13" s="1" t="s">
        <v>879</v>
      </c>
      <c r="F13" s="1" t="s">
        <v>37</v>
      </c>
      <c r="G13" s="25" t="s">
        <v>1394</v>
      </c>
      <c r="H13" s="25" t="s">
        <v>1496</v>
      </c>
      <c r="I13" s="13">
        <v>75000</v>
      </c>
      <c r="J13" s="13">
        <v>0</v>
      </c>
      <c r="K13" s="13">
        <v>75000</v>
      </c>
      <c r="L13" s="13">
        <v>2152.5</v>
      </c>
      <c r="M13" s="13">
        <v>6309.38</v>
      </c>
      <c r="N13" s="13">
        <v>2280</v>
      </c>
      <c r="O13" s="13">
        <v>25</v>
      </c>
      <c r="P13" s="13">
        <f t="shared" si="1"/>
        <v>10766.880000000001</v>
      </c>
      <c r="Q13" s="13">
        <f t="shared" si="2"/>
        <v>64233.119999999995</v>
      </c>
    </row>
    <row r="14" spans="1:17" ht="24.95" customHeight="1" x14ac:dyDescent="0.25">
      <c r="A14" s="1">
        <v>7</v>
      </c>
      <c r="B14" t="s">
        <v>1410</v>
      </c>
      <c r="C14" t="s">
        <v>162</v>
      </c>
      <c r="D14" t="s">
        <v>1411</v>
      </c>
      <c r="E14" s="1" t="s">
        <v>879</v>
      </c>
      <c r="F14" s="1" t="s">
        <v>29</v>
      </c>
      <c r="G14" s="25" t="s">
        <v>1285</v>
      </c>
      <c r="H14" s="25" t="s">
        <v>1412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f t="shared" si="0"/>
        <v>2432</v>
      </c>
      <c r="O14" s="13">
        <v>25</v>
      </c>
      <c r="P14" s="13">
        <f t="shared" si="1"/>
        <v>12153.869999999999</v>
      </c>
      <c r="Q14" s="13">
        <f t="shared" si="2"/>
        <v>67846.13</v>
      </c>
    </row>
    <row r="15" spans="1:17" ht="24.95" customHeight="1" x14ac:dyDescent="0.25">
      <c r="A15" s="1">
        <v>8</v>
      </c>
      <c r="B15" t="s">
        <v>894</v>
      </c>
      <c r="C15" s="1" t="s">
        <v>895</v>
      </c>
      <c r="D15" s="1" t="s">
        <v>878</v>
      </c>
      <c r="E15" s="1" t="s">
        <v>879</v>
      </c>
      <c r="F15" s="1" t="s">
        <v>37</v>
      </c>
      <c r="G15" s="25" t="s">
        <v>896</v>
      </c>
      <c r="H15" s="25" t="s">
        <v>897</v>
      </c>
      <c r="I15" s="13">
        <v>35000</v>
      </c>
      <c r="K15" s="13">
        <v>35000</v>
      </c>
      <c r="L15" s="13">
        <f t="shared" si="3"/>
        <v>1004.5</v>
      </c>
      <c r="M15" s="13">
        <v>0</v>
      </c>
      <c r="N15" s="13">
        <f t="shared" si="0"/>
        <v>1064</v>
      </c>
      <c r="O15" s="13">
        <v>25</v>
      </c>
      <c r="P15" s="13">
        <f t="shared" si="1"/>
        <v>2093.5</v>
      </c>
      <c r="Q15" s="13">
        <f t="shared" si="2"/>
        <v>32906.5</v>
      </c>
    </row>
    <row r="16" spans="1:17" ht="24.95" customHeight="1" x14ac:dyDescent="0.25">
      <c r="A16" s="1">
        <v>9</v>
      </c>
      <c r="B16" t="s">
        <v>898</v>
      </c>
      <c r="C16" s="1" t="s">
        <v>64</v>
      </c>
      <c r="D16" s="1" t="s">
        <v>1439</v>
      </c>
      <c r="E16" s="1" t="s">
        <v>879</v>
      </c>
      <c r="F16" s="1" t="s">
        <v>29</v>
      </c>
      <c r="G16" s="25" t="s">
        <v>887</v>
      </c>
      <c r="H16" s="25" t="s">
        <v>888</v>
      </c>
      <c r="I16" s="13">
        <v>70000</v>
      </c>
      <c r="J16" s="13">
        <v>0</v>
      </c>
      <c r="K16" s="13">
        <v>70000</v>
      </c>
      <c r="L16" s="13">
        <f>+I16*2.87%</f>
        <v>2009</v>
      </c>
      <c r="M16" s="13">
        <v>5368.48</v>
      </c>
      <c r="N16" s="13">
        <f t="shared" si="0"/>
        <v>2128</v>
      </c>
      <c r="O16" s="13">
        <v>25</v>
      </c>
      <c r="P16" s="13">
        <f t="shared" si="1"/>
        <v>9530.48</v>
      </c>
      <c r="Q16" s="13">
        <f t="shared" si="2"/>
        <v>60469.520000000004</v>
      </c>
    </row>
    <row r="17" spans="1:17" ht="24.95" customHeight="1" x14ac:dyDescent="0.25">
      <c r="A17" s="1">
        <v>10</v>
      </c>
      <c r="B17" t="s">
        <v>899</v>
      </c>
      <c r="C17" s="1" t="s">
        <v>900</v>
      </c>
      <c r="D17" s="1" t="s">
        <v>290</v>
      </c>
      <c r="E17" s="1" t="s">
        <v>879</v>
      </c>
      <c r="F17" s="1" t="s">
        <v>37</v>
      </c>
      <c r="G17" s="25" t="s">
        <v>892</v>
      </c>
      <c r="H17" s="25" t="s">
        <v>893</v>
      </c>
      <c r="I17" s="13">
        <v>75000</v>
      </c>
      <c r="J17" s="13">
        <v>0</v>
      </c>
      <c r="K17" s="13">
        <v>75000</v>
      </c>
      <c r="L17" s="13">
        <f t="shared" si="3"/>
        <v>2152.5</v>
      </c>
      <c r="M17" s="13">
        <v>6309.38</v>
      </c>
      <c r="N17" s="13">
        <f t="shared" si="0"/>
        <v>2280</v>
      </c>
      <c r="O17" s="13">
        <v>25</v>
      </c>
      <c r="P17" s="13">
        <f t="shared" si="1"/>
        <v>10766.880000000001</v>
      </c>
      <c r="Q17" s="13">
        <f t="shared" si="2"/>
        <v>64233.119999999995</v>
      </c>
    </row>
    <row r="18" spans="1:17" ht="24.95" customHeight="1" x14ac:dyDescent="0.25">
      <c r="A18" s="1">
        <v>11</v>
      </c>
      <c r="B18" t="s">
        <v>901</v>
      </c>
      <c r="C18" s="1" t="s">
        <v>900</v>
      </c>
      <c r="D18" s="1" t="s">
        <v>902</v>
      </c>
      <c r="E18" s="1" t="s">
        <v>879</v>
      </c>
      <c r="F18" s="1" t="s">
        <v>29</v>
      </c>
      <c r="G18" s="25" t="s">
        <v>880</v>
      </c>
      <c r="H18" s="25" t="s">
        <v>881</v>
      </c>
      <c r="I18" s="13">
        <v>50000</v>
      </c>
      <c r="J18" s="13">
        <v>0</v>
      </c>
      <c r="K18" s="13">
        <v>50000</v>
      </c>
      <c r="L18" s="13">
        <f t="shared" si="3"/>
        <v>1435</v>
      </c>
      <c r="M18" s="13">
        <v>1854</v>
      </c>
      <c r="N18" s="13">
        <f t="shared" si="0"/>
        <v>1520</v>
      </c>
      <c r="O18" s="13">
        <v>25</v>
      </c>
      <c r="P18" s="13">
        <f t="shared" si="1"/>
        <v>4834</v>
      </c>
      <c r="Q18" s="13">
        <f t="shared" si="2"/>
        <v>45166</v>
      </c>
    </row>
    <row r="19" spans="1:17" ht="24.95" customHeight="1" x14ac:dyDescent="0.25">
      <c r="A19" s="1">
        <v>12</v>
      </c>
      <c r="B19" t="s">
        <v>1379</v>
      </c>
      <c r="C19" s="1" t="s">
        <v>900</v>
      </c>
      <c r="D19" s="1" t="s">
        <v>902</v>
      </c>
      <c r="E19" s="1" t="s">
        <v>879</v>
      </c>
      <c r="F19" s="1" t="s">
        <v>29</v>
      </c>
      <c r="G19" s="25" t="s">
        <v>896</v>
      </c>
      <c r="H19" s="25" t="s">
        <v>897</v>
      </c>
      <c r="I19" s="13">
        <v>41000</v>
      </c>
      <c r="J19" s="13">
        <v>0</v>
      </c>
      <c r="K19" s="13">
        <v>41000</v>
      </c>
      <c r="L19" s="13">
        <f t="shared" si="3"/>
        <v>1176.7</v>
      </c>
      <c r="M19" s="13">
        <v>583.79</v>
      </c>
      <c r="N19" s="13">
        <f t="shared" si="0"/>
        <v>1246.4000000000001</v>
      </c>
      <c r="O19" s="13">
        <v>25</v>
      </c>
      <c r="P19" s="13">
        <f t="shared" si="1"/>
        <v>3031.8900000000003</v>
      </c>
      <c r="Q19" s="13">
        <f t="shared" si="2"/>
        <v>37968.11</v>
      </c>
    </row>
    <row r="20" spans="1:17" ht="24.95" customHeight="1" x14ac:dyDescent="0.25">
      <c r="A20" s="1">
        <v>13</v>
      </c>
      <c r="B20" t="s">
        <v>1380</v>
      </c>
      <c r="C20" s="1" t="s">
        <v>900</v>
      </c>
      <c r="D20" s="1" t="s">
        <v>878</v>
      </c>
      <c r="E20" s="1" t="s">
        <v>879</v>
      </c>
      <c r="F20" s="1" t="s">
        <v>29</v>
      </c>
      <c r="G20" s="25" t="s">
        <v>880</v>
      </c>
      <c r="H20" s="25" t="s">
        <v>881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f t="shared" si="0"/>
        <v>1368</v>
      </c>
      <c r="O20" s="13">
        <v>25</v>
      </c>
      <c r="P20" s="13">
        <f t="shared" si="1"/>
        <v>3832.83</v>
      </c>
      <c r="Q20" s="13">
        <f t="shared" si="2"/>
        <v>41167.17</v>
      </c>
    </row>
    <row r="21" spans="1:17" ht="24.95" customHeight="1" x14ac:dyDescent="0.25">
      <c r="A21" s="1">
        <v>14</v>
      </c>
      <c r="B21" t="s">
        <v>1386</v>
      </c>
      <c r="C21" s="1" t="s">
        <v>900</v>
      </c>
      <c r="D21" s="1" t="s">
        <v>1441</v>
      </c>
      <c r="E21" s="1" t="s">
        <v>879</v>
      </c>
      <c r="F21" s="1" t="s">
        <v>37</v>
      </c>
      <c r="G21" s="25" t="s">
        <v>882</v>
      </c>
      <c r="H21" s="25" t="s">
        <v>883</v>
      </c>
      <c r="I21" s="13">
        <v>35000</v>
      </c>
      <c r="J21" s="13">
        <v>0</v>
      </c>
      <c r="K21" s="13">
        <v>35000</v>
      </c>
      <c r="L21" s="13">
        <f t="shared" si="3"/>
        <v>1004.5</v>
      </c>
      <c r="M21" s="13">
        <v>0</v>
      </c>
      <c r="N21" s="13">
        <f t="shared" si="0"/>
        <v>1064</v>
      </c>
      <c r="O21" s="13">
        <v>25</v>
      </c>
      <c r="P21" s="13">
        <f t="shared" si="1"/>
        <v>2093.5</v>
      </c>
      <c r="Q21" s="13">
        <f t="shared" si="2"/>
        <v>32906.5</v>
      </c>
    </row>
    <row r="22" spans="1:17" ht="24.95" customHeight="1" x14ac:dyDescent="0.25">
      <c r="A22" s="1">
        <v>15</v>
      </c>
      <c r="B22" t="s">
        <v>905</v>
      </c>
      <c r="C22" s="1" t="s">
        <v>128</v>
      </c>
      <c r="D22" s="1" t="s">
        <v>906</v>
      </c>
      <c r="E22" s="1" t="s">
        <v>879</v>
      </c>
      <c r="F22" s="1" t="s">
        <v>29</v>
      </c>
      <c r="G22" s="25" t="s">
        <v>880</v>
      </c>
      <c r="H22" s="25" t="s">
        <v>881</v>
      </c>
      <c r="I22" s="13">
        <v>55000</v>
      </c>
      <c r="J22" s="13">
        <v>0</v>
      </c>
      <c r="K22" s="13">
        <v>55000</v>
      </c>
      <c r="L22" s="13">
        <f t="shared" si="3"/>
        <v>1578.5</v>
      </c>
      <c r="M22" s="13">
        <v>2559.6799999999998</v>
      </c>
      <c r="N22" s="13">
        <f t="shared" si="0"/>
        <v>1672</v>
      </c>
      <c r="O22" s="13">
        <v>25</v>
      </c>
      <c r="P22" s="13">
        <f t="shared" si="1"/>
        <v>5835.18</v>
      </c>
      <c r="Q22" s="13">
        <f t="shared" si="2"/>
        <v>49164.82</v>
      </c>
    </row>
    <row r="23" spans="1:17" ht="24.95" customHeight="1" x14ac:dyDescent="0.25">
      <c r="A23" s="1">
        <v>16</v>
      </c>
      <c r="B23" t="s">
        <v>907</v>
      </c>
      <c r="C23" s="1" t="s">
        <v>128</v>
      </c>
      <c r="D23" t="s">
        <v>908</v>
      </c>
      <c r="E23" s="1" t="s">
        <v>879</v>
      </c>
      <c r="F23" s="1" t="s">
        <v>29</v>
      </c>
      <c r="G23" s="25" t="s">
        <v>881</v>
      </c>
      <c r="H23" s="25" t="s">
        <v>889</v>
      </c>
      <c r="I23" s="13">
        <v>60000</v>
      </c>
      <c r="J23" s="13">
        <v>0</v>
      </c>
      <c r="K23" s="13">
        <v>60000</v>
      </c>
      <c r="L23" s="13">
        <f t="shared" si="3"/>
        <v>1722</v>
      </c>
      <c r="M23" s="13">
        <v>2800.49</v>
      </c>
      <c r="N23" s="13">
        <f t="shared" si="0"/>
        <v>1824</v>
      </c>
      <c r="O23" s="13">
        <v>3595.92</v>
      </c>
      <c r="P23" s="13">
        <f t="shared" si="1"/>
        <v>9942.41</v>
      </c>
      <c r="Q23" s="13">
        <f t="shared" si="2"/>
        <v>50057.59</v>
      </c>
    </row>
    <row r="24" spans="1:17" ht="24.95" customHeight="1" x14ac:dyDescent="0.25">
      <c r="A24" s="1">
        <v>17</v>
      </c>
      <c r="B24" t="s">
        <v>909</v>
      </c>
      <c r="C24" t="s">
        <v>910</v>
      </c>
      <c r="D24" t="s">
        <v>911</v>
      </c>
      <c r="E24" s="1" t="s">
        <v>879</v>
      </c>
      <c r="F24" s="1" t="s">
        <v>37</v>
      </c>
      <c r="G24" s="25" t="s">
        <v>882</v>
      </c>
      <c r="H24" s="25" t="s">
        <v>883</v>
      </c>
      <c r="I24" s="13">
        <v>34500</v>
      </c>
      <c r="J24" s="13">
        <v>0</v>
      </c>
      <c r="K24" s="13">
        <v>34500</v>
      </c>
      <c r="L24" s="13">
        <f t="shared" si="3"/>
        <v>990.15</v>
      </c>
      <c r="M24" s="13">
        <v>0</v>
      </c>
      <c r="N24" s="13">
        <f t="shared" si="0"/>
        <v>1048.8</v>
      </c>
      <c r="O24" s="13">
        <v>25</v>
      </c>
      <c r="P24" s="13">
        <f t="shared" si="1"/>
        <v>2063.9499999999998</v>
      </c>
      <c r="Q24" s="13">
        <f t="shared" si="2"/>
        <v>32436.05</v>
      </c>
    </row>
    <row r="25" spans="1:17" ht="24.95" customHeight="1" x14ac:dyDescent="0.25">
      <c r="A25" s="1">
        <v>18</v>
      </c>
      <c r="B25" t="s">
        <v>912</v>
      </c>
      <c r="C25" t="s">
        <v>910</v>
      </c>
      <c r="D25" t="s">
        <v>911</v>
      </c>
      <c r="E25" s="1" t="s">
        <v>879</v>
      </c>
      <c r="F25" s="1" t="s">
        <v>29</v>
      </c>
      <c r="G25" s="25" t="s">
        <v>882</v>
      </c>
      <c r="H25" s="25" t="s">
        <v>883</v>
      </c>
      <c r="I25" s="13">
        <v>34500</v>
      </c>
      <c r="J25" s="13">
        <v>0</v>
      </c>
      <c r="K25" s="13">
        <v>34500</v>
      </c>
      <c r="L25" s="13">
        <f t="shared" si="3"/>
        <v>990.15</v>
      </c>
      <c r="M25" s="13">
        <v>0</v>
      </c>
      <c r="N25" s="13">
        <f t="shared" si="0"/>
        <v>1048.8</v>
      </c>
      <c r="O25" s="13">
        <v>25</v>
      </c>
      <c r="P25" s="13">
        <f t="shared" si="1"/>
        <v>2063.9499999999998</v>
      </c>
      <c r="Q25" s="13">
        <f t="shared" si="2"/>
        <v>32436.05</v>
      </c>
    </row>
    <row r="26" spans="1:17" ht="24.95" customHeight="1" x14ac:dyDescent="0.25">
      <c r="A26" s="1">
        <v>19</v>
      </c>
      <c r="B26" t="s">
        <v>913</v>
      </c>
      <c r="C26" t="s">
        <v>910</v>
      </c>
      <c r="D26" t="s">
        <v>196</v>
      </c>
      <c r="E26" s="1" t="s">
        <v>879</v>
      </c>
      <c r="F26" s="1" t="s">
        <v>37</v>
      </c>
      <c r="G26" s="25" t="s">
        <v>882</v>
      </c>
      <c r="H26" s="25" t="s">
        <v>883</v>
      </c>
      <c r="I26" s="13">
        <v>40250</v>
      </c>
      <c r="J26" s="13">
        <v>0</v>
      </c>
      <c r="K26" s="13">
        <v>40250</v>
      </c>
      <c r="L26" s="13">
        <v>1155.18</v>
      </c>
      <c r="M26" s="13">
        <v>477.93</v>
      </c>
      <c r="N26" s="13">
        <f t="shared" si="0"/>
        <v>1223.5999999999999</v>
      </c>
      <c r="O26" s="13">
        <v>425</v>
      </c>
      <c r="P26" s="13">
        <f t="shared" si="1"/>
        <v>3281.71</v>
      </c>
      <c r="Q26" s="13">
        <f t="shared" si="2"/>
        <v>36968.29</v>
      </c>
    </row>
    <row r="27" spans="1:17" ht="24.95" customHeight="1" x14ac:dyDescent="0.25">
      <c r="A27" s="1">
        <v>20</v>
      </c>
      <c r="B27" t="s">
        <v>1497</v>
      </c>
      <c r="C27" s="1" t="s">
        <v>914</v>
      </c>
      <c r="D27" t="s">
        <v>1498</v>
      </c>
      <c r="E27" s="1" t="s">
        <v>879</v>
      </c>
      <c r="F27" s="1" t="s">
        <v>37</v>
      </c>
      <c r="G27" s="25" t="s">
        <v>915</v>
      </c>
      <c r="H27" s="25" t="s">
        <v>916</v>
      </c>
      <c r="I27" s="13">
        <v>80000</v>
      </c>
      <c r="J27" s="13">
        <v>0</v>
      </c>
      <c r="K27" s="13">
        <v>80000</v>
      </c>
      <c r="L27" s="13">
        <v>2296</v>
      </c>
      <c r="M27" s="13">
        <v>7400.87</v>
      </c>
      <c r="N27" s="13">
        <f t="shared" si="0"/>
        <v>2432</v>
      </c>
      <c r="O27" s="13">
        <v>2035.8</v>
      </c>
      <c r="P27" s="13">
        <f t="shared" si="1"/>
        <v>14164.669999999998</v>
      </c>
      <c r="Q27" s="13">
        <f t="shared" si="2"/>
        <v>65835.33</v>
      </c>
    </row>
    <row r="28" spans="1:17" ht="24.95" customHeight="1" x14ac:dyDescent="0.25">
      <c r="A28" s="1">
        <v>21</v>
      </c>
      <c r="B28" t="s">
        <v>1522</v>
      </c>
      <c r="C28" s="1" t="s">
        <v>914</v>
      </c>
      <c r="D28" t="s">
        <v>1523</v>
      </c>
      <c r="E28" s="1" t="s">
        <v>879</v>
      </c>
      <c r="F28" s="1" t="s">
        <v>37</v>
      </c>
      <c r="G28" s="25" t="s">
        <v>1394</v>
      </c>
      <c r="H28" s="25" t="s">
        <v>1496</v>
      </c>
      <c r="I28" s="13">
        <v>50000</v>
      </c>
      <c r="J28" s="13">
        <v>0</v>
      </c>
      <c r="K28" s="13">
        <v>50000</v>
      </c>
      <c r="L28" s="13">
        <v>1435</v>
      </c>
      <c r="M28" s="13">
        <v>1854</v>
      </c>
      <c r="N28" s="13">
        <v>1520</v>
      </c>
      <c r="O28" s="13">
        <v>25</v>
      </c>
      <c r="P28" s="13">
        <f t="shared" si="1"/>
        <v>4834</v>
      </c>
      <c r="Q28" s="13">
        <f t="shared" si="2"/>
        <v>45166</v>
      </c>
    </row>
    <row r="29" spans="1:17" ht="24.95" customHeight="1" x14ac:dyDescent="0.25">
      <c r="A29" s="1">
        <v>22</v>
      </c>
      <c r="B29" t="s">
        <v>917</v>
      </c>
      <c r="C29" s="1" t="s">
        <v>67</v>
      </c>
      <c r="D29" s="1" t="s">
        <v>918</v>
      </c>
      <c r="E29" s="1" t="s">
        <v>879</v>
      </c>
      <c r="F29" s="1" t="s">
        <v>29</v>
      </c>
      <c r="G29" s="25" t="s">
        <v>896</v>
      </c>
      <c r="H29" s="25" t="s">
        <v>897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919</v>
      </c>
      <c r="C30" s="1" t="s">
        <v>67</v>
      </c>
      <c r="D30" s="1" t="s">
        <v>171</v>
      </c>
      <c r="E30" s="1" t="s">
        <v>879</v>
      </c>
      <c r="F30" s="1" t="s">
        <v>29</v>
      </c>
      <c r="G30" s="25" t="s">
        <v>887</v>
      </c>
      <c r="H30" s="25" t="s">
        <v>888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1393</v>
      </c>
      <c r="C31" t="s">
        <v>1035</v>
      </c>
      <c r="D31" t="s">
        <v>73</v>
      </c>
      <c r="E31" s="1" t="s">
        <v>879</v>
      </c>
      <c r="F31" s="1" t="s">
        <v>37</v>
      </c>
      <c r="G31" s="25" t="s">
        <v>1309</v>
      </c>
      <c r="H31" s="25" t="s">
        <v>1394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1311</v>
      </c>
      <c r="C32" t="s">
        <v>155</v>
      </c>
      <c r="D32" t="s">
        <v>157</v>
      </c>
      <c r="E32" s="1" t="s">
        <v>879</v>
      </c>
      <c r="F32" s="1" t="s">
        <v>37</v>
      </c>
      <c r="G32" s="25" t="s">
        <v>969</v>
      </c>
      <c r="H32" s="25" t="s">
        <v>1312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25</v>
      </c>
      <c r="P32" s="13">
        <f t="shared" si="1"/>
        <v>5835.18</v>
      </c>
      <c r="Q32" s="13">
        <f t="shared" si="2"/>
        <v>49164.82</v>
      </c>
    </row>
    <row r="33" spans="1:17" ht="24.95" customHeight="1" x14ac:dyDescent="0.25">
      <c r="A33" s="1">
        <v>26</v>
      </c>
      <c r="B33" t="s">
        <v>1323</v>
      </c>
      <c r="C33" t="s">
        <v>921</v>
      </c>
      <c r="D33" t="s">
        <v>911</v>
      </c>
      <c r="E33" s="1" t="s">
        <v>879</v>
      </c>
      <c r="F33" s="1" t="s">
        <v>37</v>
      </c>
      <c r="G33" s="25" t="s">
        <v>923</v>
      </c>
      <c r="H33" s="25" t="s">
        <v>1322</v>
      </c>
      <c r="I33" s="13">
        <v>34500</v>
      </c>
      <c r="J33" s="13">
        <v>0</v>
      </c>
      <c r="K33" s="13">
        <v>34500</v>
      </c>
      <c r="L33" s="13">
        <v>990.15</v>
      </c>
      <c r="M33" s="13">
        <v>0</v>
      </c>
      <c r="N33" s="13">
        <f t="shared" si="0"/>
        <v>1048.8</v>
      </c>
      <c r="O33" s="13">
        <v>25</v>
      </c>
      <c r="P33" s="13">
        <f t="shared" si="1"/>
        <v>2063.9499999999998</v>
      </c>
      <c r="Q33" s="13">
        <f t="shared" si="2"/>
        <v>32436.05</v>
      </c>
    </row>
    <row r="34" spans="1:17" ht="24.95" customHeight="1" x14ac:dyDescent="0.25">
      <c r="A34" s="1">
        <v>27</v>
      </c>
      <c r="B34" t="s">
        <v>924</v>
      </c>
      <c r="C34" s="1" t="s">
        <v>925</v>
      </c>
      <c r="D34" s="1" t="s">
        <v>926</v>
      </c>
      <c r="E34" s="1" t="s">
        <v>879</v>
      </c>
      <c r="F34" s="1" t="s">
        <v>29</v>
      </c>
      <c r="G34" s="25" t="s">
        <v>892</v>
      </c>
      <c r="H34" s="25" t="s">
        <v>893</v>
      </c>
      <c r="I34" s="13">
        <v>90000</v>
      </c>
      <c r="J34" s="13">
        <v>0</v>
      </c>
      <c r="K34" s="13">
        <v>90000</v>
      </c>
      <c r="L34" s="13">
        <f t="shared" si="3"/>
        <v>2583</v>
      </c>
      <c r="M34" s="13">
        <v>9753.1200000000008</v>
      </c>
      <c r="N34" s="13">
        <f t="shared" si="0"/>
        <v>2736</v>
      </c>
      <c r="O34" s="13">
        <v>225</v>
      </c>
      <c r="P34" s="13">
        <f t="shared" si="1"/>
        <v>15297.12</v>
      </c>
      <c r="Q34" s="13">
        <f t="shared" si="2"/>
        <v>74702.880000000005</v>
      </c>
    </row>
    <row r="35" spans="1:17" ht="24.95" customHeight="1" x14ac:dyDescent="0.25">
      <c r="A35" s="1">
        <v>28</v>
      </c>
      <c r="B35" t="s">
        <v>1381</v>
      </c>
      <c r="C35" s="1" t="s">
        <v>925</v>
      </c>
      <c r="D35" s="1" t="s">
        <v>290</v>
      </c>
      <c r="E35" s="1" t="s">
        <v>879</v>
      </c>
      <c r="F35" s="1" t="s">
        <v>29</v>
      </c>
      <c r="G35" s="25" t="s">
        <v>888</v>
      </c>
      <c r="H35" s="25" t="s">
        <v>927</v>
      </c>
      <c r="I35" s="13">
        <v>92000</v>
      </c>
      <c r="J35" s="13">
        <v>0</v>
      </c>
      <c r="K35" s="13">
        <v>92000</v>
      </c>
      <c r="L35" s="13">
        <f t="shared" si="3"/>
        <v>2640.4</v>
      </c>
      <c r="M35" s="13">
        <v>10223.57</v>
      </c>
      <c r="N35" s="13">
        <f t="shared" si="0"/>
        <v>2796.8</v>
      </c>
      <c r="O35" s="13">
        <v>25</v>
      </c>
      <c r="P35" s="13">
        <f t="shared" si="1"/>
        <v>15685.77</v>
      </c>
      <c r="Q35" s="13">
        <f t="shared" si="2"/>
        <v>76314.23</v>
      </c>
    </row>
    <row r="36" spans="1:17" ht="24.95" customHeight="1" x14ac:dyDescent="0.25">
      <c r="A36" s="1">
        <v>29</v>
      </c>
      <c r="B36" t="s">
        <v>1378</v>
      </c>
      <c r="C36" s="1" t="s">
        <v>925</v>
      </c>
      <c r="D36" t="s">
        <v>911</v>
      </c>
      <c r="E36" s="1" t="s">
        <v>879</v>
      </c>
      <c r="F36" s="1" t="s">
        <v>29</v>
      </c>
      <c r="G36" s="25" t="s">
        <v>935</v>
      </c>
      <c r="H36" s="25" t="s">
        <v>1377</v>
      </c>
      <c r="I36" s="13">
        <v>34500</v>
      </c>
      <c r="J36" s="13">
        <v>0</v>
      </c>
      <c r="K36" s="13">
        <v>34500</v>
      </c>
      <c r="L36" s="13">
        <v>990.15</v>
      </c>
      <c r="M36" s="13">
        <v>0</v>
      </c>
      <c r="N36" s="13">
        <f t="shared" si="0"/>
        <v>1048.8</v>
      </c>
      <c r="O36" s="13">
        <v>25</v>
      </c>
      <c r="P36" s="13">
        <f t="shared" si="1"/>
        <v>2063.9499999999998</v>
      </c>
      <c r="Q36" s="13">
        <f t="shared" si="2"/>
        <v>32436.05</v>
      </c>
    </row>
    <row r="37" spans="1:17" ht="24.95" customHeight="1" x14ac:dyDescent="0.25">
      <c r="A37" s="1">
        <v>30</v>
      </c>
      <c r="B37" t="s">
        <v>1482</v>
      </c>
      <c r="C37" s="1" t="s">
        <v>274</v>
      </c>
      <c r="D37" s="1" t="s">
        <v>196</v>
      </c>
      <c r="E37" s="1" t="s">
        <v>879</v>
      </c>
      <c r="F37" s="1" t="s">
        <v>29</v>
      </c>
      <c r="G37" s="25" t="s">
        <v>887</v>
      </c>
      <c r="H37" s="25" t="s">
        <v>888</v>
      </c>
      <c r="I37" s="13">
        <v>40250</v>
      </c>
      <c r="J37" s="13">
        <v>0</v>
      </c>
      <c r="K37" s="13">
        <v>40250</v>
      </c>
      <c r="L37" s="13">
        <v>1155.18</v>
      </c>
      <c r="M37" s="13">
        <v>0</v>
      </c>
      <c r="N37" s="13">
        <f t="shared" si="0"/>
        <v>1223.5999999999999</v>
      </c>
      <c r="O37" s="13">
        <v>3455.92</v>
      </c>
      <c r="P37" s="13">
        <f t="shared" si="1"/>
        <v>5834.7</v>
      </c>
      <c r="Q37" s="13">
        <f t="shared" si="2"/>
        <v>34415.300000000003</v>
      </c>
    </row>
    <row r="38" spans="1:17" ht="24.95" customHeight="1" x14ac:dyDescent="0.25">
      <c r="A38" s="1">
        <v>31</v>
      </c>
      <c r="B38" t="s">
        <v>1501</v>
      </c>
      <c r="C38" s="1" t="s">
        <v>274</v>
      </c>
      <c r="D38" s="1" t="s">
        <v>196</v>
      </c>
      <c r="E38" s="1" t="s">
        <v>879</v>
      </c>
      <c r="F38" s="1" t="s">
        <v>29</v>
      </c>
      <c r="G38" s="25" t="s">
        <v>892</v>
      </c>
      <c r="H38" s="25" t="s">
        <v>893</v>
      </c>
      <c r="I38" s="13">
        <v>40250</v>
      </c>
      <c r="J38" s="13">
        <v>0</v>
      </c>
      <c r="K38" s="13">
        <v>40250</v>
      </c>
      <c r="L38" s="13">
        <v>1155.18</v>
      </c>
      <c r="M38" s="13">
        <v>477.93</v>
      </c>
      <c r="N38" s="13">
        <f t="shared" si="0"/>
        <v>1223.5999999999999</v>
      </c>
      <c r="O38" s="13">
        <v>25</v>
      </c>
      <c r="P38" s="13">
        <f t="shared" si="1"/>
        <v>2881.71</v>
      </c>
      <c r="Q38" s="13">
        <f t="shared" si="2"/>
        <v>37368.29</v>
      </c>
    </row>
    <row r="39" spans="1:17" ht="24.95" customHeight="1" x14ac:dyDescent="0.25">
      <c r="A39" s="1">
        <v>32</v>
      </c>
      <c r="B39" t="s">
        <v>928</v>
      </c>
      <c r="C39" s="1" t="s">
        <v>274</v>
      </c>
      <c r="D39" s="1" t="s">
        <v>196</v>
      </c>
      <c r="E39" s="1" t="s">
        <v>879</v>
      </c>
      <c r="F39" s="1" t="s">
        <v>37</v>
      </c>
      <c r="G39" s="25" t="s">
        <v>880</v>
      </c>
      <c r="H39" s="25" t="s">
        <v>881</v>
      </c>
      <c r="I39" s="13">
        <v>40250</v>
      </c>
      <c r="J39" s="13">
        <v>0</v>
      </c>
      <c r="K39" s="13">
        <v>40250</v>
      </c>
      <c r="L39" s="13">
        <v>1155.18</v>
      </c>
      <c r="M39" s="13">
        <v>477.93</v>
      </c>
      <c r="N39" s="13">
        <f t="shared" si="0"/>
        <v>1223.5999999999999</v>
      </c>
      <c r="O39" s="13">
        <v>425</v>
      </c>
      <c r="P39" s="13">
        <f t="shared" si="1"/>
        <v>3281.71</v>
      </c>
      <c r="Q39" s="13">
        <f t="shared" si="2"/>
        <v>36968.29</v>
      </c>
    </row>
    <row r="40" spans="1:17" ht="24.95" customHeight="1" x14ac:dyDescent="0.25">
      <c r="A40" s="1">
        <v>33</v>
      </c>
      <c r="B40" t="s">
        <v>929</v>
      </c>
      <c r="C40" s="1" t="s">
        <v>274</v>
      </c>
      <c r="D40" s="1" t="s">
        <v>196</v>
      </c>
      <c r="E40" s="1" t="s">
        <v>879</v>
      </c>
      <c r="F40" s="1" t="s">
        <v>29</v>
      </c>
      <c r="G40" s="25" t="s">
        <v>930</v>
      </c>
      <c r="H40" s="25" t="s">
        <v>915</v>
      </c>
      <c r="I40" s="13">
        <v>35000</v>
      </c>
      <c r="J40" s="13">
        <v>0</v>
      </c>
      <c r="K40" s="13">
        <v>35000</v>
      </c>
      <c r="L40" s="13">
        <f t="shared" si="3"/>
        <v>1004.5</v>
      </c>
      <c r="M40" s="13">
        <v>0</v>
      </c>
      <c r="N40" s="13">
        <f t="shared" si="0"/>
        <v>1064</v>
      </c>
      <c r="O40" s="13">
        <v>25</v>
      </c>
      <c r="P40" s="13">
        <f t="shared" si="1"/>
        <v>2093.5</v>
      </c>
      <c r="Q40" s="13">
        <f t="shared" si="2"/>
        <v>32906.5</v>
      </c>
    </row>
    <row r="41" spans="1:17" ht="24.95" customHeight="1" x14ac:dyDescent="0.25">
      <c r="A41" s="1">
        <v>34</v>
      </c>
      <c r="B41" t="s">
        <v>931</v>
      </c>
      <c r="C41" s="1" t="s">
        <v>274</v>
      </c>
      <c r="D41" s="1" t="s">
        <v>196</v>
      </c>
      <c r="E41" s="1" t="s">
        <v>879</v>
      </c>
      <c r="F41" s="1" t="s">
        <v>37</v>
      </c>
      <c r="G41" s="25" t="s">
        <v>903</v>
      </c>
      <c r="H41" s="25" t="s">
        <v>904</v>
      </c>
      <c r="I41" s="13">
        <v>40250</v>
      </c>
      <c r="J41" s="13">
        <v>0</v>
      </c>
      <c r="K41" s="13">
        <v>40250</v>
      </c>
      <c r="L41" s="13">
        <v>1155.18</v>
      </c>
      <c r="M41" s="13">
        <v>477.93</v>
      </c>
      <c r="N41" s="13">
        <f t="shared" si="0"/>
        <v>1223.5999999999999</v>
      </c>
      <c r="O41" s="13">
        <v>25</v>
      </c>
      <c r="P41" s="13">
        <f t="shared" si="1"/>
        <v>2881.71</v>
      </c>
      <c r="Q41" s="13">
        <f t="shared" si="2"/>
        <v>37368.29</v>
      </c>
    </row>
    <row r="42" spans="1:17" ht="24.95" customHeight="1" x14ac:dyDescent="0.25">
      <c r="A42" s="1">
        <v>35</v>
      </c>
      <c r="B42" t="s">
        <v>932</v>
      </c>
      <c r="C42" s="1" t="s">
        <v>274</v>
      </c>
      <c r="D42" s="1" t="s">
        <v>196</v>
      </c>
      <c r="E42" s="1" t="s">
        <v>879</v>
      </c>
      <c r="F42" s="1" t="s">
        <v>37</v>
      </c>
      <c r="G42" s="25" t="s">
        <v>903</v>
      </c>
      <c r="H42" s="25" t="s">
        <v>904</v>
      </c>
      <c r="I42" s="13">
        <v>40250</v>
      </c>
      <c r="J42" s="13">
        <v>0</v>
      </c>
      <c r="K42" s="13">
        <v>40250</v>
      </c>
      <c r="L42" s="13">
        <v>1155.18</v>
      </c>
      <c r="M42" s="13">
        <v>477.93</v>
      </c>
      <c r="N42" s="13">
        <f t="shared" si="0"/>
        <v>1223.5999999999999</v>
      </c>
      <c r="O42" s="13">
        <v>5850</v>
      </c>
      <c r="P42" s="13">
        <f t="shared" si="1"/>
        <v>8706.7099999999991</v>
      </c>
      <c r="Q42" s="13">
        <f t="shared" si="2"/>
        <v>31543.29</v>
      </c>
    </row>
    <row r="43" spans="1:17" ht="24.95" customHeight="1" x14ac:dyDescent="0.25">
      <c r="A43" s="1">
        <v>36</v>
      </c>
      <c r="B43" t="s">
        <v>933</v>
      </c>
      <c r="C43" s="1" t="s">
        <v>274</v>
      </c>
      <c r="D43" s="1" t="s">
        <v>196</v>
      </c>
      <c r="E43" s="1" t="s">
        <v>879</v>
      </c>
      <c r="F43" s="1" t="s">
        <v>37</v>
      </c>
      <c r="G43" s="25" t="s">
        <v>903</v>
      </c>
      <c r="H43" s="25" t="s">
        <v>904</v>
      </c>
      <c r="I43" s="13">
        <v>40250</v>
      </c>
      <c r="J43" s="13">
        <v>0</v>
      </c>
      <c r="K43" s="13">
        <v>40250</v>
      </c>
      <c r="L43" s="13">
        <v>1155.18</v>
      </c>
      <c r="M43" s="13">
        <v>477.93</v>
      </c>
      <c r="N43" s="13">
        <f t="shared" si="0"/>
        <v>1223.5999999999999</v>
      </c>
      <c r="O43" s="13">
        <v>25</v>
      </c>
      <c r="P43" s="13">
        <f t="shared" si="1"/>
        <v>2881.71</v>
      </c>
      <c r="Q43" s="13">
        <f t="shared" si="2"/>
        <v>37368.29</v>
      </c>
    </row>
    <row r="44" spans="1:17" ht="24.95" customHeight="1" x14ac:dyDescent="0.25">
      <c r="A44" s="1">
        <v>37</v>
      </c>
      <c r="B44" t="s">
        <v>934</v>
      </c>
      <c r="C44" s="1" t="s">
        <v>274</v>
      </c>
      <c r="D44" s="1" t="s">
        <v>196</v>
      </c>
      <c r="E44" s="1" t="s">
        <v>879</v>
      </c>
      <c r="F44" s="1" t="s">
        <v>37</v>
      </c>
      <c r="G44" s="25" t="s">
        <v>916</v>
      </c>
      <c r="H44" s="25" t="s">
        <v>935</v>
      </c>
      <c r="I44" s="13">
        <v>40250</v>
      </c>
      <c r="J44" s="13">
        <v>0</v>
      </c>
      <c r="K44" s="13">
        <v>40250</v>
      </c>
      <c r="L44" s="13">
        <v>1155.18</v>
      </c>
      <c r="M44" s="13">
        <v>477.93</v>
      </c>
      <c r="N44" s="13">
        <f t="shared" si="0"/>
        <v>1223.5999999999999</v>
      </c>
      <c r="O44" s="13">
        <v>25</v>
      </c>
      <c r="P44" s="13">
        <f t="shared" si="1"/>
        <v>2881.71</v>
      </c>
      <c r="Q44" s="13">
        <f t="shared" si="2"/>
        <v>37368.29</v>
      </c>
    </row>
    <row r="45" spans="1:17" ht="24.95" customHeight="1" x14ac:dyDescent="0.25">
      <c r="A45" s="1">
        <v>38</v>
      </c>
      <c r="B45" t="s">
        <v>936</v>
      </c>
      <c r="C45" s="1" t="s">
        <v>274</v>
      </c>
      <c r="D45" s="1" t="s">
        <v>196</v>
      </c>
      <c r="E45" s="1" t="s">
        <v>879</v>
      </c>
      <c r="F45" s="1" t="s">
        <v>29</v>
      </c>
      <c r="G45" s="25" t="s">
        <v>916</v>
      </c>
      <c r="H45" s="25" t="s">
        <v>915</v>
      </c>
      <c r="I45" s="13">
        <v>34500</v>
      </c>
      <c r="J45" s="13">
        <v>0</v>
      </c>
      <c r="K45" s="13">
        <v>34500</v>
      </c>
      <c r="L45" s="13">
        <f t="shared" si="3"/>
        <v>990.15</v>
      </c>
      <c r="M45" s="13">
        <v>0</v>
      </c>
      <c r="N45" s="13">
        <f t="shared" si="0"/>
        <v>1048.8</v>
      </c>
      <c r="O45" s="13">
        <v>25</v>
      </c>
      <c r="P45" s="13">
        <f t="shared" si="1"/>
        <v>2063.9499999999998</v>
      </c>
      <c r="Q45" s="13">
        <f t="shared" si="2"/>
        <v>32436.05</v>
      </c>
    </row>
    <row r="46" spans="1:17" ht="24.95" customHeight="1" x14ac:dyDescent="0.25">
      <c r="A46" s="1">
        <v>39</v>
      </c>
      <c r="B46" t="s">
        <v>938</v>
      </c>
      <c r="C46" s="1" t="s">
        <v>274</v>
      </c>
      <c r="D46" t="s">
        <v>911</v>
      </c>
      <c r="E46" s="1" t="s">
        <v>879</v>
      </c>
      <c r="F46" s="1" t="s">
        <v>29</v>
      </c>
      <c r="G46" s="25" t="s">
        <v>916</v>
      </c>
      <c r="H46" s="25" t="s">
        <v>915</v>
      </c>
      <c r="I46" s="13">
        <v>34500</v>
      </c>
      <c r="J46" s="13">
        <v>0</v>
      </c>
      <c r="K46" s="13">
        <v>34500</v>
      </c>
      <c r="L46" s="13">
        <f t="shared" si="3"/>
        <v>990.15</v>
      </c>
      <c r="M46" s="13">
        <v>0</v>
      </c>
      <c r="N46" s="13">
        <f t="shared" si="0"/>
        <v>1048.8</v>
      </c>
      <c r="O46" s="13">
        <v>25</v>
      </c>
      <c r="P46" s="13">
        <f t="shared" si="1"/>
        <v>2063.9499999999998</v>
      </c>
      <c r="Q46" s="13">
        <f t="shared" si="2"/>
        <v>32436.05</v>
      </c>
    </row>
    <row r="47" spans="1:17" ht="24.95" customHeight="1" x14ac:dyDescent="0.25">
      <c r="A47" s="1">
        <v>40</v>
      </c>
      <c r="B47" t="s">
        <v>939</v>
      </c>
      <c r="C47" s="1" t="s">
        <v>274</v>
      </c>
      <c r="D47" t="s">
        <v>911</v>
      </c>
      <c r="E47" s="1" t="s">
        <v>879</v>
      </c>
      <c r="F47" s="1" t="s">
        <v>29</v>
      </c>
      <c r="G47" s="25" t="s">
        <v>916</v>
      </c>
      <c r="H47" s="25" t="s">
        <v>915</v>
      </c>
      <c r="I47" s="13">
        <v>40200</v>
      </c>
      <c r="J47" s="13">
        <v>0</v>
      </c>
      <c r="K47" s="13">
        <v>40200</v>
      </c>
      <c r="L47" s="13">
        <v>1153.74</v>
      </c>
      <c r="M47" s="13">
        <v>470.88</v>
      </c>
      <c r="N47" s="13">
        <f t="shared" si="0"/>
        <v>1222.08</v>
      </c>
      <c r="O47" s="13">
        <v>425</v>
      </c>
      <c r="P47" s="13">
        <f t="shared" si="1"/>
        <v>3271.7</v>
      </c>
      <c r="Q47" s="13">
        <f t="shared" si="2"/>
        <v>36928.300000000003</v>
      </c>
    </row>
    <row r="48" spans="1:17" ht="24.95" customHeight="1" x14ac:dyDescent="0.25">
      <c r="A48" s="1">
        <v>41</v>
      </c>
      <c r="B48" t="s">
        <v>940</v>
      </c>
      <c r="C48" s="1" t="s">
        <v>274</v>
      </c>
      <c r="D48" t="s">
        <v>911</v>
      </c>
      <c r="E48" s="1" t="s">
        <v>879</v>
      </c>
      <c r="F48" s="1" t="s">
        <v>29</v>
      </c>
      <c r="G48" s="25" t="s">
        <v>916</v>
      </c>
      <c r="H48" s="25" t="s">
        <v>915</v>
      </c>
      <c r="I48" s="13">
        <v>34500</v>
      </c>
      <c r="J48" s="13">
        <v>0</v>
      </c>
      <c r="K48" s="13">
        <v>34500</v>
      </c>
      <c r="L48" s="13">
        <f t="shared" si="3"/>
        <v>990.15</v>
      </c>
      <c r="M48" s="13">
        <v>0</v>
      </c>
      <c r="N48" s="13">
        <f t="shared" si="0"/>
        <v>1048.8</v>
      </c>
      <c r="O48" s="13">
        <v>2200</v>
      </c>
      <c r="P48" s="13">
        <f t="shared" si="1"/>
        <v>4238.95</v>
      </c>
      <c r="Q48" s="13">
        <f t="shared" si="2"/>
        <v>30261.05</v>
      </c>
    </row>
    <row r="49" spans="1:17" ht="24.95" customHeight="1" x14ac:dyDescent="0.25">
      <c r="A49" s="1">
        <v>42</v>
      </c>
      <c r="B49" t="s">
        <v>1301</v>
      </c>
      <c r="C49" s="1" t="s">
        <v>274</v>
      </c>
      <c r="D49" t="s">
        <v>911</v>
      </c>
      <c r="E49" s="1" t="s">
        <v>879</v>
      </c>
      <c r="F49" s="1" t="s">
        <v>29</v>
      </c>
      <c r="G49" s="25" t="s">
        <v>889</v>
      </c>
      <c r="H49" s="25" t="s">
        <v>1285</v>
      </c>
      <c r="I49" s="13">
        <v>34500</v>
      </c>
      <c r="J49" s="13">
        <v>0</v>
      </c>
      <c r="K49" s="13">
        <v>34500</v>
      </c>
      <c r="L49" s="13">
        <v>990.15</v>
      </c>
      <c r="M49" s="13">
        <v>0</v>
      </c>
      <c r="N49" s="13">
        <f t="shared" si="0"/>
        <v>1048.8</v>
      </c>
      <c r="O49" s="13">
        <v>25</v>
      </c>
      <c r="P49" s="13">
        <f t="shared" si="1"/>
        <v>2063.9499999999998</v>
      </c>
      <c r="Q49" s="13">
        <f t="shared" si="2"/>
        <v>32436.05</v>
      </c>
    </row>
    <row r="50" spans="1:17" ht="24.95" customHeight="1" x14ac:dyDescent="0.25">
      <c r="A50" s="1">
        <v>43</v>
      </c>
      <c r="B50" t="s">
        <v>1302</v>
      </c>
      <c r="C50" s="1" t="s">
        <v>274</v>
      </c>
      <c r="D50" t="s">
        <v>911</v>
      </c>
      <c r="E50" s="1" t="s">
        <v>879</v>
      </c>
      <c r="F50" s="1" t="s">
        <v>29</v>
      </c>
      <c r="G50" s="25" t="s">
        <v>889</v>
      </c>
      <c r="H50" s="25" t="s">
        <v>1285</v>
      </c>
      <c r="I50" s="13">
        <v>34500</v>
      </c>
      <c r="J50" s="13">
        <v>0</v>
      </c>
      <c r="K50" s="13">
        <v>34500</v>
      </c>
      <c r="L50" s="13">
        <v>990.15</v>
      </c>
      <c r="M50" s="13">
        <v>0</v>
      </c>
      <c r="N50" s="13">
        <f t="shared" si="0"/>
        <v>1048.8</v>
      </c>
      <c r="O50" s="13">
        <v>25</v>
      </c>
      <c r="P50" s="13">
        <f t="shared" si="1"/>
        <v>2063.9499999999998</v>
      </c>
      <c r="Q50" s="13">
        <f t="shared" si="2"/>
        <v>32436.05</v>
      </c>
    </row>
    <row r="51" spans="1:17" ht="24.95" customHeight="1" x14ac:dyDescent="0.25">
      <c r="A51" s="1">
        <v>44</v>
      </c>
      <c r="B51" t="s">
        <v>1303</v>
      </c>
      <c r="C51" s="1" t="s">
        <v>274</v>
      </c>
      <c r="D51" t="s">
        <v>911</v>
      </c>
      <c r="E51" s="1" t="s">
        <v>879</v>
      </c>
      <c r="F51" s="1" t="s">
        <v>29</v>
      </c>
      <c r="G51" s="25" t="s">
        <v>889</v>
      </c>
      <c r="H51" s="25" t="s">
        <v>1285</v>
      </c>
      <c r="I51" s="13">
        <v>34500</v>
      </c>
      <c r="J51" s="13">
        <v>0</v>
      </c>
      <c r="K51" s="13">
        <v>34500</v>
      </c>
      <c r="L51" s="13">
        <v>990.15</v>
      </c>
      <c r="M51" s="13">
        <v>0</v>
      </c>
      <c r="N51" s="13">
        <f t="shared" si="0"/>
        <v>1048.8</v>
      </c>
      <c r="O51" s="13">
        <v>25</v>
      </c>
      <c r="P51" s="13">
        <f t="shared" si="1"/>
        <v>2063.9499999999998</v>
      </c>
      <c r="Q51" s="13">
        <f t="shared" si="2"/>
        <v>32436.05</v>
      </c>
    </row>
    <row r="52" spans="1:17" ht="24.95" customHeight="1" x14ac:dyDescent="0.25">
      <c r="A52" s="1">
        <v>45</v>
      </c>
      <c r="B52" t="s">
        <v>1304</v>
      </c>
      <c r="C52" s="1" t="s">
        <v>274</v>
      </c>
      <c r="D52" t="s">
        <v>911</v>
      </c>
      <c r="E52" s="1" t="s">
        <v>879</v>
      </c>
      <c r="F52" s="1" t="s">
        <v>37</v>
      </c>
      <c r="G52" s="25" t="s">
        <v>889</v>
      </c>
      <c r="H52" s="25" t="s">
        <v>1285</v>
      </c>
      <c r="I52" s="13">
        <v>34500</v>
      </c>
      <c r="J52" s="13">
        <v>0</v>
      </c>
      <c r="K52" s="13">
        <v>34500</v>
      </c>
      <c r="L52" s="13">
        <v>990.15</v>
      </c>
      <c r="M52" s="13">
        <v>0</v>
      </c>
      <c r="N52" s="13">
        <f t="shared" si="0"/>
        <v>1048.8</v>
      </c>
      <c r="O52" s="13">
        <v>25</v>
      </c>
      <c r="P52" s="13">
        <f t="shared" si="1"/>
        <v>2063.9499999999998</v>
      </c>
      <c r="Q52" s="13">
        <f t="shared" si="2"/>
        <v>32436.05</v>
      </c>
    </row>
    <row r="53" spans="1:17" ht="24.95" customHeight="1" x14ac:dyDescent="0.25">
      <c r="A53" s="1">
        <v>46</v>
      </c>
      <c r="B53" t="s">
        <v>1376</v>
      </c>
      <c r="C53" s="1" t="s">
        <v>274</v>
      </c>
      <c r="D53" t="s">
        <v>911</v>
      </c>
      <c r="E53" s="1" t="s">
        <v>879</v>
      </c>
      <c r="F53" s="1" t="s">
        <v>37</v>
      </c>
      <c r="G53" s="25" t="s">
        <v>935</v>
      </c>
      <c r="H53" s="25" t="s">
        <v>1377</v>
      </c>
      <c r="I53" s="13">
        <v>34500</v>
      </c>
      <c r="J53" s="13">
        <v>0</v>
      </c>
      <c r="K53" s="13">
        <v>34500</v>
      </c>
      <c r="L53" s="13">
        <v>990.15</v>
      </c>
      <c r="M53" s="13">
        <v>0</v>
      </c>
      <c r="N53" s="13">
        <f t="shared" si="0"/>
        <v>1048.8</v>
      </c>
      <c r="O53" s="13">
        <v>25</v>
      </c>
      <c r="P53" s="13">
        <f t="shared" si="1"/>
        <v>2063.9499999999998</v>
      </c>
      <c r="Q53" s="13">
        <f t="shared" si="2"/>
        <v>32436.05</v>
      </c>
    </row>
    <row r="54" spans="1:17" ht="24.95" customHeight="1" x14ac:dyDescent="0.25">
      <c r="A54" s="1">
        <v>47</v>
      </c>
      <c r="B54" t="s">
        <v>1305</v>
      </c>
      <c r="C54" s="1" t="s">
        <v>274</v>
      </c>
      <c r="D54" t="s">
        <v>911</v>
      </c>
      <c r="E54" s="1" t="s">
        <v>879</v>
      </c>
      <c r="F54" s="1" t="s">
        <v>37</v>
      </c>
      <c r="G54" s="25" t="s">
        <v>889</v>
      </c>
      <c r="H54" s="25" t="s">
        <v>1285</v>
      </c>
      <c r="I54" s="13">
        <v>34500</v>
      </c>
      <c r="J54" s="13">
        <v>0</v>
      </c>
      <c r="K54" s="13">
        <v>34500</v>
      </c>
      <c r="L54" s="13">
        <v>990.15</v>
      </c>
      <c r="M54" s="13">
        <v>0</v>
      </c>
      <c r="N54" s="13">
        <f t="shared" si="0"/>
        <v>1048.8</v>
      </c>
      <c r="O54" s="13">
        <v>25</v>
      </c>
      <c r="P54" s="13">
        <f t="shared" si="1"/>
        <v>2063.9499999999998</v>
      </c>
      <c r="Q54" s="13">
        <f t="shared" si="2"/>
        <v>32436.05</v>
      </c>
    </row>
    <row r="55" spans="1:17" ht="24.95" customHeight="1" x14ac:dyDescent="0.25">
      <c r="A55" s="1">
        <v>48</v>
      </c>
      <c r="B55" t="s">
        <v>941</v>
      </c>
      <c r="C55" s="1" t="s">
        <v>942</v>
      </c>
      <c r="D55" s="1" t="s">
        <v>196</v>
      </c>
      <c r="E55" s="1" t="s">
        <v>879</v>
      </c>
      <c r="F55" s="1" t="s">
        <v>37</v>
      </c>
      <c r="G55" s="25" t="s">
        <v>887</v>
      </c>
      <c r="H55" s="25" t="s">
        <v>888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943</v>
      </c>
      <c r="C56" s="1" t="s">
        <v>270</v>
      </c>
      <c r="D56" s="1" t="s">
        <v>196</v>
      </c>
      <c r="E56" s="1" t="s">
        <v>879</v>
      </c>
      <c r="F56" s="1" t="s">
        <v>37</v>
      </c>
      <c r="G56" s="25" t="s">
        <v>880</v>
      </c>
      <c r="H56" s="25" t="s">
        <v>881</v>
      </c>
      <c r="I56" s="13">
        <v>57500</v>
      </c>
      <c r="J56" s="13">
        <v>0</v>
      </c>
      <c r="K56" s="13">
        <v>57500</v>
      </c>
      <c r="L56" s="13">
        <f t="shared" si="3"/>
        <v>1650.25</v>
      </c>
      <c r="M56" s="13">
        <v>3016.23</v>
      </c>
      <c r="N56" s="13">
        <f t="shared" si="0"/>
        <v>1748</v>
      </c>
      <c r="O56" s="13">
        <v>25</v>
      </c>
      <c r="P56" s="13">
        <f t="shared" si="1"/>
        <v>6439.48</v>
      </c>
      <c r="Q56" s="13">
        <f t="shared" si="2"/>
        <v>51060.520000000004</v>
      </c>
    </row>
    <row r="57" spans="1:17" ht="24.95" customHeight="1" x14ac:dyDescent="0.25">
      <c r="A57" s="1">
        <v>50</v>
      </c>
      <c r="B57" t="s">
        <v>1314</v>
      </c>
      <c r="C57" t="s">
        <v>270</v>
      </c>
      <c r="D57" t="s">
        <v>196</v>
      </c>
      <c r="E57" s="1" t="s">
        <v>879</v>
      </c>
      <c r="F57" s="1" t="s">
        <v>37</v>
      </c>
      <c r="G57" s="25" t="s">
        <v>969</v>
      </c>
      <c r="H57" s="25" t="s">
        <v>1312</v>
      </c>
      <c r="I57" s="13">
        <v>40250</v>
      </c>
      <c r="J57" s="13">
        <v>0</v>
      </c>
      <c r="K57" s="13">
        <v>40250</v>
      </c>
      <c r="L57" s="13">
        <v>1155.18</v>
      </c>
      <c r="M57" s="13">
        <v>477.93</v>
      </c>
      <c r="N57" s="13">
        <f t="shared" si="0"/>
        <v>1223.5999999999999</v>
      </c>
      <c r="O57" s="13">
        <v>25</v>
      </c>
      <c r="P57" s="13">
        <f t="shared" si="1"/>
        <v>2881.71</v>
      </c>
      <c r="Q57" s="13">
        <f t="shared" si="2"/>
        <v>37368.29</v>
      </c>
    </row>
    <row r="58" spans="1:17" ht="24.95" customHeight="1" x14ac:dyDescent="0.25">
      <c r="A58" s="1">
        <v>51</v>
      </c>
      <c r="B58" t="s">
        <v>175</v>
      </c>
      <c r="C58" t="s">
        <v>270</v>
      </c>
      <c r="D58" t="s">
        <v>196</v>
      </c>
      <c r="E58" s="1" t="s">
        <v>879</v>
      </c>
      <c r="F58" s="1" t="s">
        <v>37</v>
      </c>
      <c r="G58" s="25" t="s">
        <v>1285</v>
      </c>
      <c r="H58" s="25" t="s">
        <v>1412</v>
      </c>
      <c r="I58" s="13">
        <v>40250</v>
      </c>
      <c r="J58" s="13">
        <v>0</v>
      </c>
      <c r="K58" s="13">
        <v>40250</v>
      </c>
      <c r="L58" s="13">
        <v>1155.18</v>
      </c>
      <c r="M58" s="13">
        <v>477.93</v>
      </c>
      <c r="N58" s="13">
        <f t="shared" si="0"/>
        <v>1223.5999999999999</v>
      </c>
      <c r="O58" s="13">
        <v>2058</v>
      </c>
      <c r="P58" s="13">
        <f t="shared" si="1"/>
        <v>4914.71</v>
      </c>
      <c r="Q58" s="13">
        <f t="shared" si="2"/>
        <v>35335.29</v>
      </c>
    </row>
    <row r="59" spans="1:17" ht="24.95" customHeight="1" x14ac:dyDescent="0.25">
      <c r="A59" s="1">
        <v>52</v>
      </c>
      <c r="B59" t="s">
        <v>944</v>
      </c>
      <c r="C59" s="1" t="s">
        <v>945</v>
      </c>
      <c r="D59" s="1" t="s">
        <v>946</v>
      </c>
      <c r="E59" s="1" t="s">
        <v>879</v>
      </c>
      <c r="F59" s="1" t="s">
        <v>37</v>
      </c>
      <c r="G59" s="25" t="s">
        <v>892</v>
      </c>
      <c r="H59" s="25" t="s">
        <v>893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947</v>
      </c>
      <c r="C60" s="1" t="s">
        <v>945</v>
      </c>
      <c r="D60" s="1" t="s">
        <v>196</v>
      </c>
      <c r="E60" s="1" t="s">
        <v>879</v>
      </c>
      <c r="F60" s="1" t="s">
        <v>37</v>
      </c>
      <c r="G60" s="25" t="s">
        <v>896</v>
      </c>
      <c r="H60" s="25" t="s">
        <v>897</v>
      </c>
      <c r="I60" s="13">
        <v>51750</v>
      </c>
      <c r="J60" s="13">
        <v>0</v>
      </c>
      <c r="K60" s="13">
        <v>51750</v>
      </c>
      <c r="L60" s="13">
        <v>1485.23</v>
      </c>
      <c r="M60" s="13">
        <v>2100.9899999999998</v>
      </c>
      <c r="N60" s="13">
        <f t="shared" si="0"/>
        <v>1573.2</v>
      </c>
      <c r="O60" s="13">
        <v>2370.5</v>
      </c>
      <c r="P60" s="13">
        <f t="shared" si="1"/>
        <v>7529.92</v>
      </c>
      <c r="Q60" s="13">
        <f t="shared" si="2"/>
        <v>44220.08</v>
      </c>
    </row>
    <row r="61" spans="1:17" ht="24.95" customHeight="1" x14ac:dyDescent="0.25">
      <c r="A61" s="1">
        <v>54</v>
      </c>
      <c r="B61" t="s">
        <v>1290</v>
      </c>
      <c r="C61" s="1" t="s">
        <v>945</v>
      </c>
      <c r="D61" s="1" t="s">
        <v>196</v>
      </c>
      <c r="E61" s="1" t="s">
        <v>879</v>
      </c>
      <c r="F61" s="1" t="s">
        <v>37</v>
      </c>
      <c r="G61" s="25" t="s">
        <v>1308</v>
      </c>
      <c r="H61" s="25" t="s">
        <v>1309</v>
      </c>
      <c r="I61" s="13">
        <v>40250</v>
      </c>
      <c r="J61" s="13">
        <v>0</v>
      </c>
      <c r="K61" s="13">
        <v>40250</v>
      </c>
      <c r="L61" s="13">
        <v>1155.18</v>
      </c>
      <c r="M61" s="13">
        <v>477.93</v>
      </c>
      <c r="N61" s="13">
        <f t="shared" si="0"/>
        <v>1223.5999999999999</v>
      </c>
      <c r="O61" s="13">
        <v>25</v>
      </c>
      <c r="P61" s="13">
        <f t="shared" si="1"/>
        <v>2881.71</v>
      </c>
      <c r="Q61" s="13">
        <f t="shared" si="2"/>
        <v>37368.29</v>
      </c>
    </row>
    <row r="62" spans="1:17" ht="24.95" customHeight="1" x14ac:dyDescent="0.25">
      <c r="A62" s="1">
        <v>55</v>
      </c>
      <c r="B62" t="s">
        <v>948</v>
      </c>
      <c r="C62" s="1" t="s">
        <v>945</v>
      </c>
      <c r="D62" s="1" t="s">
        <v>196</v>
      </c>
      <c r="E62" s="1" t="s">
        <v>879</v>
      </c>
      <c r="F62" s="1" t="s">
        <v>37</v>
      </c>
      <c r="G62" s="25" t="s">
        <v>930</v>
      </c>
      <c r="H62" s="25" t="s">
        <v>915</v>
      </c>
      <c r="I62" s="13">
        <v>40250</v>
      </c>
      <c r="J62" s="13">
        <v>0</v>
      </c>
      <c r="K62" s="13">
        <v>40250</v>
      </c>
      <c r="L62" s="13">
        <v>1155.18</v>
      </c>
      <c r="M62" s="13">
        <v>477.93</v>
      </c>
      <c r="N62" s="13">
        <f t="shared" si="0"/>
        <v>1223.5999999999999</v>
      </c>
      <c r="O62" s="13">
        <v>25</v>
      </c>
      <c r="P62" s="13">
        <f t="shared" si="1"/>
        <v>2881.71</v>
      </c>
      <c r="Q62" s="13">
        <f t="shared" si="2"/>
        <v>37368.29</v>
      </c>
    </row>
    <row r="63" spans="1:17" ht="24.95" customHeight="1" x14ac:dyDescent="0.25">
      <c r="A63" s="1">
        <v>56</v>
      </c>
      <c r="B63" t="s">
        <v>949</v>
      </c>
      <c r="C63" s="1" t="s">
        <v>945</v>
      </c>
      <c r="D63" t="s">
        <v>911</v>
      </c>
      <c r="E63" s="1" t="s">
        <v>879</v>
      </c>
      <c r="F63" s="1" t="s">
        <v>29</v>
      </c>
      <c r="G63" s="25" t="s">
        <v>882</v>
      </c>
      <c r="H63" s="25" t="s">
        <v>883</v>
      </c>
      <c r="I63" s="13">
        <v>34500</v>
      </c>
      <c r="J63" s="13">
        <v>0</v>
      </c>
      <c r="K63" s="13">
        <v>34500</v>
      </c>
      <c r="L63" s="13">
        <f t="shared" si="3"/>
        <v>990.15</v>
      </c>
      <c r="M63" s="13">
        <v>0</v>
      </c>
      <c r="N63" s="13">
        <f t="shared" si="0"/>
        <v>1048.8</v>
      </c>
      <c r="O63" s="13">
        <v>25</v>
      </c>
      <c r="P63" s="13">
        <f t="shared" si="1"/>
        <v>2063.9499999999998</v>
      </c>
      <c r="Q63" s="13">
        <f t="shared" si="2"/>
        <v>32436.05</v>
      </c>
    </row>
    <row r="64" spans="1:17" ht="24.95" customHeight="1" x14ac:dyDescent="0.25">
      <c r="A64" s="1">
        <v>57</v>
      </c>
      <c r="B64" t="s">
        <v>950</v>
      </c>
      <c r="C64" s="1" t="s">
        <v>327</v>
      </c>
      <c r="D64" s="1" t="s">
        <v>328</v>
      </c>
      <c r="E64" s="1" t="s">
        <v>879</v>
      </c>
      <c r="F64" s="1" t="s">
        <v>29</v>
      </c>
      <c r="G64" s="25" t="s">
        <v>951</v>
      </c>
      <c r="H64" s="25" t="s">
        <v>952</v>
      </c>
      <c r="I64" s="13">
        <v>80500</v>
      </c>
      <c r="J64" s="13">
        <v>0</v>
      </c>
      <c r="K64" s="13">
        <v>80500</v>
      </c>
      <c r="L64" s="13">
        <f t="shared" si="3"/>
        <v>2310.35</v>
      </c>
      <c r="M64" s="13">
        <v>7518.48</v>
      </c>
      <c r="N64" s="13">
        <f t="shared" si="0"/>
        <v>2447.1999999999998</v>
      </c>
      <c r="O64" s="13">
        <v>4954.2</v>
      </c>
      <c r="P64" s="13">
        <f t="shared" si="1"/>
        <v>17230.23</v>
      </c>
      <c r="Q64" s="13">
        <f t="shared" si="2"/>
        <v>63269.770000000004</v>
      </c>
    </row>
    <row r="65" spans="1:17" ht="24.95" customHeight="1" x14ac:dyDescent="0.25">
      <c r="A65" s="1">
        <v>58</v>
      </c>
      <c r="B65" t="s">
        <v>953</v>
      </c>
      <c r="C65" s="1" t="s">
        <v>325</v>
      </c>
      <c r="D65" s="1" t="s">
        <v>290</v>
      </c>
      <c r="E65" s="1" t="s">
        <v>879</v>
      </c>
      <c r="F65" s="1" t="s">
        <v>29</v>
      </c>
      <c r="G65" s="25" t="s">
        <v>930</v>
      </c>
      <c r="H65" s="25" t="s">
        <v>915</v>
      </c>
      <c r="I65" s="13">
        <v>80500</v>
      </c>
      <c r="J65" s="13">
        <v>0</v>
      </c>
      <c r="K65" s="13">
        <v>80500</v>
      </c>
      <c r="L65" s="13">
        <f t="shared" si="3"/>
        <v>2310.35</v>
      </c>
      <c r="M65" s="13">
        <v>7518.48</v>
      </c>
      <c r="N65" s="13">
        <f t="shared" si="0"/>
        <v>2447.1999999999998</v>
      </c>
      <c r="O65" s="13">
        <v>425</v>
      </c>
      <c r="P65" s="13">
        <f t="shared" si="1"/>
        <v>12701.029999999999</v>
      </c>
      <c r="Q65" s="13">
        <f t="shared" si="2"/>
        <v>67798.97</v>
      </c>
    </row>
    <row r="66" spans="1:17" ht="24.95" customHeight="1" x14ac:dyDescent="0.25">
      <c r="A66" s="1">
        <v>59</v>
      </c>
      <c r="B66" t="s">
        <v>954</v>
      </c>
      <c r="C66" s="1" t="s">
        <v>955</v>
      </c>
      <c r="D66" s="1" t="s">
        <v>196</v>
      </c>
      <c r="E66" s="1" t="s">
        <v>879</v>
      </c>
      <c r="F66" s="1" t="s">
        <v>37</v>
      </c>
      <c r="G66" s="25" t="s">
        <v>930</v>
      </c>
      <c r="H66" s="25" t="s">
        <v>915</v>
      </c>
      <c r="I66" s="13">
        <v>40250</v>
      </c>
      <c r="J66" s="13">
        <v>0</v>
      </c>
      <c r="K66" s="13">
        <v>40250</v>
      </c>
      <c r="L66" s="13">
        <v>1155.18</v>
      </c>
      <c r="M66" s="13">
        <v>477.93</v>
      </c>
      <c r="N66" s="13">
        <f t="shared" si="0"/>
        <v>1223.5999999999999</v>
      </c>
      <c r="O66" s="13">
        <v>25</v>
      </c>
      <c r="P66" s="13">
        <f t="shared" si="1"/>
        <v>2881.71</v>
      </c>
      <c r="Q66" s="13">
        <f t="shared" si="2"/>
        <v>37368.29</v>
      </c>
    </row>
    <row r="67" spans="1:17" ht="24.95" customHeight="1" x14ac:dyDescent="0.25">
      <c r="A67" s="1">
        <v>60</v>
      </c>
      <c r="B67" t="s">
        <v>1288</v>
      </c>
      <c r="C67" t="s">
        <v>176</v>
      </c>
      <c r="D67" t="s">
        <v>1289</v>
      </c>
      <c r="E67" s="1" t="s">
        <v>879</v>
      </c>
      <c r="F67" s="1" t="s">
        <v>37</v>
      </c>
      <c r="G67" s="25" t="s">
        <v>1308</v>
      </c>
      <c r="H67" s="25" t="s">
        <v>1309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f t="shared" si="0"/>
        <v>1672</v>
      </c>
      <c r="O67" s="13">
        <v>25</v>
      </c>
      <c r="P67" s="13">
        <f t="shared" si="1"/>
        <v>5835.18</v>
      </c>
      <c r="Q67" s="13">
        <f t="shared" si="2"/>
        <v>49164.82</v>
      </c>
    </row>
    <row r="68" spans="1:17" ht="24.95" customHeight="1" x14ac:dyDescent="0.25">
      <c r="A68" s="1">
        <v>61</v>
      </c>
      <c r="B68" t="s">
        <v>1480</v>
      </c>
      <c r="C68" t="s">
        <v>176</v>
      </c>
      <c r="D68" t="s">
        <v>1481</v>
      </c>
      <c r="E68" s="1" t="s">
        <v>879</v>
      </c>
      <c r="F68" s="1" t="s">
        <v>37</v>
      </c>
      <c r="G68" s="25" t="s">
        <v>1478</v>
      </c>
      <c r="H68" s="25" t="s">
        <v>1479</v>
      </c>
      <c r="I68" s="13">
        <v>60000</v>
      </c>
      <c r="J68" s="13">
        <v>0</v>
      </c>
      <c r="K68" s="13">
        <v>60000</v>
      </c>
      <c r="L68" s="13">
        <v>1722</v>
      </c>
      <c r="M68" s="13">
        <v>3486.68</v>
      </c>
      <c r="N68" s="13">
        <f t="shared" si="0"/>
        <v>1824</v>
      </c>
      <c r="O68" s="13">
        <v>3374.29</v>
      </c>
      <c r="P68" s="13">
        <f t="shared" si="1"/>
        <v>10406.970000000001</v>
      </c>
      <c r="Q68" s="13">
        <f t="shared" si="2"/>
        <v>49593.03</v>
      </c>
    </row>
    <row r="69" spans="1:17" ht="24.95" customHeight="1" x14ac:dyDescent="0.25">
      <c r="A69" s="1">
        <v>62</v>
      </c>
      <c r="B69" t="s">
        <v>956</v>
      </c>
      <c r="C69" s="1" t="s">
        <v>957</v>
      </c>
      <c r="D69" s="1" t="s">
        <v>290</v>
      </c>
      <c r="E69" s="1" t="s">
        <v>879</v>
      </c>
      <c r="F69" s="1" t="s">
        <v>37</v>
      </c>
      <c r="G69" s="25" t="s">
        <v>903</v>
      </c>
      <c r="H69" s="25" t="s">
        <v>904</v>
      </c>
      <c r="I69" s="13">
        <v>69000</v>
      </c>
      <c r="J69" s="13">
        <v>0</v>
      </c>
      <c r="K69" s="13">
        <v>69000</v>
      </c>
      <c r="L69" s="13">
        <f t="shared" si="3"/>
        <v>1980.3</v>
      </c>
      <c r="M69" s="13">
        <v>5180.3</v>
      </c>
      <c r="N69" s="13">
        <f t="shared" si="0"/>
        <v>2097.6</v>
      </c>
      <c r="O69" s="13">
        <v>25</v>
      </c>
      <c r="P69" s="13">
        <f t="shared" si="1"/>
        <v>9283.2000000000007</v>
      </c>
      <c r="Q69" s="13">
        <f t="shared" si="2"/>
        <v>59716.800000000003</v>
      </c>
    </row>
    <row r="70" spans="1:17" ht="24.95" customHeight="1" x14ac:dyDescent="0.25">
      <c r="A70" s="1">
        <v>63</v>
      </c>
      <c r="B70" t="s">
        <v>1502</v>
      </c>
      <c r="C70" s="1" t="s">
        <v>957</v>
      </c>
      <c r="D70" s="1" t="s">
        <v>196</v>
      </c>
      <c r="E70" s="1" t="s">
        <v>879</v>
      </c>
      <c r="F70" s="1" t="s">
        <v>37</v>
      </c>
      <c r="G70" s="25" t="s">
        <v>880</v>
      </c>
      <c r="H70" s="25" t="s">
        <v>881</v>
      </c>
      <c r="I70" s="13">
        <v>57500</v>
      </c>
      <c r="J70" s="13">
        <v>0</v>
      </c>
      <c r="K70" s="13">
        <v>57500</v>
      </c>
      <c r="L70" s="13">
        <v>1650.25</v>
      </c>
      <c r="M70" s="13">
        <v>3016.23</v>
      </c>
      <c r="N70" s="13">
        <f t="shared" si="0"/>
        <v>1748</v>
      </c>
      <c r="O70" s="13">
        <v>1595</v>
      </c>
      <c r="P70" s="13">
        <f t="shared" si="1"/>
        <v>8009.48</v>
      </c>
      <c r="Q70" s="13">
        <f t="shared" si="2"/>
        <v>49490.520000000004</v>
      </c>
    </row>
    <row r="71" spans="1:17" ht="24.95" customHeight="1" x14ac:dyDescent="0.25">
      <c r="A71" s="1">
        <v>64</v>
      </c>
      <c r="B71" t="s">
        <v>1503</v>
      </c>
      <c r="C71" s="1" t="s">
        <v>345</v>
      </c>
      <c r="D71" s="1" t="s">
        <v>958</v>
      </c>
      <c r="E71" s="1" t="s">
        <v>879</v>
      </c>
      <c r="F71" s="1" t="s">
        <v>37</v>
      </c>
      <c r="G71" s="25" t="s">
        <v>892</v>
      </c>
      <c r="H71" s="25" t="s">
        <v>893</v>
      </c>
      <c r="I71" s="13">
        <v>40250</v>
      </c>
      <c r="J71" s="13">
        <v>0</v>
      </c>
      <c r="K71" s="13">
        <v>40250</v>
      </c>
      <c r="L71" s="13">
        <v>1155.18</v>
      </c>
      <c r="M71" s="13">
        <v>477.93</v>
      </c>
      <c r="N71" s="13">
        <f t="shared" si="0"/>
        <v>1223.5999999999999</v>
      </c>
      <c r="O71" s="13">
        <v>25</v>
      </c>
      <c r="P71" s="13">
        <f t="shared" si="1"/>
        <v>2881.71</v>
      </c>
      <c r="Q71" s="13">
        <f t="shared" si="2"/>
        <v>37368.29</v>
      </c>
    </row>
    <row r="72" spans="1:17" ht="24.95" customHeight="1" x14ac:dyDescent="0.25">
      <c r="A72" s="1">
        <v>65</v>
      </c>
      <c r="B72" t="s">
        <v>959</v>
      </c>
      <c r="C72" s="1" t="s">
        <v>345</v>
      </c>
      <c r="D72" s="1" t="s">
        <v>196</v>
      </c>
      <c r="E72" s="1" t="s">
        <v>879</v>
      </c>
      <c r="F72" s="1" t="s">
        <v>37</v>
      </c>
      <c r="G72" s="25" t="s">
        <v>960</v>
      </c>
      <c r="H72" s="25" t="s">
        <v>961</v>
      </c>
      <c r="I72" s="13">
        <v>40250</v>
      </c>
      <c r="J72" s="13">
        <v>0</v>
      </c>
      <c r="K72" s="13">
        <v>40250</v>
      </c>
      <c r="L72" s="13">
        <v>1155.18</v>
      </c>
      <c r="M72" s="13">
        <v>477.93</v>
      </c>
      <c r="N72" s="13">
        <f t="shared" si="0"/>
        <v>1223.5999999999999</v>
      </c>
      <c r="O72" s="13">
        <v>25</v>
      </c>
      <c r="P72" s="13">
        <f t="shared" si="1"/>
        <v>2881.71</v>
      </c>
      <c r="Q72" s="13">
        <f t="shared" si="2"/>
        <v>37368.29</v>
      </c>
    </row>
    <row r="73" spans="1:17" ht="24.95" customHeight="1" x14ac:dyDescent="0.25">
      <c r="A73" s="1">
        <v>66</v>
      </c>
      <c r="B73" t="s">
        <v>962</v>
      </c>
      <c r="C73" s="1" t="s">
        <v>963</v>
      </c>
      <c r="D73" s="1" t="s">
        <v>321</v>
      </c>
      <c r="E73" s="1" t="s">
        <v>879</v>
      </c>
      <c r="F73" s="1" t="s">
        <v>29</v>
      </c>
      <c r="G73" s="25" t="s">
        <v>892</v>
      </c>
      <c r="H73" s="25" t="s">
        <v>893</v>
      </c>
      <c r="I73" s="13">
        <v>35000</v>
      </c>
      <c r="J73" s="13">
        <v>0</v>
      </c>
      <c r="K73" s="13">
        <v>35000</v>
      </c>
      <c r="L73" s="13">
        <f t="shared" si="3"/>
        <v>1004.5</v>
      </c>
      <c r="M73" s="13">
        <v>0</v>
      </c>
      <c r="N73" s="13">
        <f t="shared" si="0"/>
        <v>1064</v>
      </c>
      <c r="O73" s="13">
        <v>25</v>
      </c>
      <c r="P73" s="13">
        <f t="shared" ref="P73:P136" si="4">+L73+M73+N73+O73</f>
        <v>2093.5</v>
      </c>
      <c r="Q73" s="13">
        <f t="shared" ref="Q73:Q136" si="5">+I73-P73</f>
        <v>32906.5</v>
      </c>
    </row>
    <row r="74" spans="1:17" ht="24.95" customHeight="1" x14ac:dyDescent="0.25">
      <c r="A74" s="1">
        <v>67</v>
      </c>
      <c r="B74" t="s">
        <v>964</v>
      </c>
      <c r="C74" s="1" t="s">
        <v>963</v>
      </c>
      <c r="D74" s="1" t="s">
        <v>196</v>
      </c>
      <c r="E74" s="1" t="s">
        <v>879</v>
      </c>
      <c r="F74" s="1" t="s">
        <v>29</v>
      </c>
      <c r="G74" s="25" t="s">
        <v>892</v>
      </c>
      <c r="H74" s="25" t="s">
        <v>893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si="4"/>
        <v>2093.5</v>
      </c>
      <c r="Q74" s="13">
        <f t="shared" si="5"/>
        <v>32906.5</v>
      </c>
    </row>
    <row r="75" spans="1:17" ht="24.95" customHeight="1" x14ac:dyDescent="0.25">
      <c r="A75" s="1">
        <v>68</v>
      </c>
      <c r="B75" t="s">
        <v>965</v>
      </c>
      <c r="C75" s="1" t="s">
        <v>963</v>
      </c>
      <c r="D75" s="1" t="s">
        <v>196</v>
      </c>
      <c r="E75" s="1" t="s">
        <v>879</v>
      </c>
      <c r="F75" s="1" t="s">
        <v>37</v>
      </c>
      <c r="G75" s="25" t="s">
        <v>892</v>
      </c>
      <c r="H75" s="25" t="s">
        <v>893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ref="N75:N142" si="6">+I75*3.04%</f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ht="24.95" customHeight="1" x14ac:dyDescent="0.25">
      <c r="A76" s="1">
        <v>69</v>
      </c>
      <c r="B76" t="s">
        <v>966</v>
      </c>
      <c r="C76" s="1" t="s">
        <v>967</v>
      </c>
      <c r="D76" s="1" t="s">
        <v>182</v>
      </c>
      <c r="E76" s="1" t="s">
        <v>879</v>
      </c>
      <c r="F76" s="1" t="s">
        <v>29</v>
      </c>
      <c r="G76" s="25" t="s">
        <v>880</v>
      </c>
      <c r="H76" s="25" t="s">
        <v>881</v>
      </c>
      <c r="I76" s="13">
        <v>30000</v>
      </c>
      <c r="J76" s="13">
        <v>0</v>
      </c>
      <c r="K76" s="13">
        <v>30000</v>
      </c>
      <c r="L76" s="13">
        <f t="shared" si="3"/>
        <v>861</v>
      </c>
      <c r="M76" s="13">
        <v>0</v>
      </c>
      <c r="N76" s="13">
        <f t="shared" si="6"/>
        <v>912</v>
      </c>
      <c r="O76" s="13">
        <v>25</v>
      </c>
      <c r="P76" s="13">
        <f t="shared" si="4"/>
        <v>1798</v>
      </c>
      <c r="Q76" s="13">
        <f t="shared" si="5"/>
        <v>28202</v>
      </c>
    </row>
    <row r="77" spans="1:17" ht="24.95" customHeight="1" x14ac:dyDescent="0.25">
      <c r="A77" s="1">
        <v>70</v>
      </c>
      <c r="B77" t="s">
        <v>968</v>
      </c>
      <c r="C77" t="s">
        <v>355</v>
      </c>
      <c r="D77" t="s">
        <v>196</v>
      </c>
      <c r="E77" s="1" t="s">
        <v>879</v>
      </c>
      <c r="F77" s="1" t="s">
        <v>29</v>
      </c>
      <c r="G77" s="25" t="s">
        <v>927</v>
      </c>
      <c r="H77" s="25" t="s">
        <v>969</v>
      </c>
      <c r="I77" s="13">
        <v>40250</v>
      </c>
      <c r="J77" s="13">
        <v>0</v>
      </c>
      <c r="K77" s="13">
        <v>40250</v>
      </c>
      <c r="L77" s="13">
        <v>1155.18</v>
      </c>
      <c r="M77" s="13">
        <v>477.93</v>
      </c>
      <c r="N77" s="13">
        <f t="shared" si="6"/>
        <v>1223.5999999999999</v>
      </c>
      <c r="O77" s="13">
        <v>25</v>
      </c>
      <c r="P77" s="13">
        <f t="shared" si="4"/>
        <v>2881.71</v>
      </c>
      <c r="Q77" s="13">
        <f t="shared" si="5"/>
        <v>37368.29</v>
      </c>
    </row>
    <row r="78" spans="1:17" ht="24.95" customHeight="1" x14ac:dyDescent="0.25">
      <c r="A78" s="1">
        <v>71</v>
      </c>
      <c r="B78" t="s">
        <v>1444</v>
      </c>
      <c r="C78" t="s">
        <v>355</v>
      </c>
      <c r="D78" t="s">
        <v>196</v>
      </c>
      <c r="E78" s="1" t="s">
        <v>879</v>
      </c>
      <c r="F78" s="1" t="s">
        <v>29</v>
      </c>
      <c r="G78" s="25" t="s">
        <v>1312</v>
      </c>
      <c r="H78" s="25" t="s">
        <v>1445</v>
      </c>
      <c r="I78" s="13">
        <v>35000</v>
      </c>
      <c r="J78" s="13">
        <v>0</v>
      </c>
      <c r="K78" s="13">
        <v>35000</v>
      </c>
      <c r="L78" s="13">
        <v>1004.5</v>
      </c>
      <c r="M78" s="13">
        <v>0</v>
      </c>
      <c r="N78" s="13">
        <f t="shared" si="6"/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1521</v>
      </c>
      <c r="C79" t="s">
        <v>355</v>
      </c>
      <c r="D79" t="s">
        <v>911</v>
      </c>
      <c r="E79" s="1" t="s">
        <v>879</v>
      </c>
      <c r="F79" s="1" t="s">
        <v>37</v>
      </c>
      <c r="G79" s="25" t="s">
        <v>1394</v>
      </c>
      <c r="H79" s="25" t="s">
        <v>1496</v>
      </c>
      <c r="I79" s="13">
        <v>35000</v>
      </c>
      <c r="J79" s="13">
        <v>0</v>
      </c>
      <c r="K79" s="13">
        <v>35000</v>
      </c>
      <c r="L79" s="13">
        <v>1004.5</v>
      </c>
      <c r="M79" s="13">
        <v>0</v>
      </c>
      <c r="N79" s="13">
        <v>1064</v>
      </c>
      <c r="O79" s="13">
        <v>25</v>
      </c>
      <c r="P79" s="13">
        <f t="shared" si="4"/>
        <v>2093.5</v>
      </c>
      <c r="Q79" s="13">
        <f t="shared" si="5"/>
        <v>32906.5</v>
      </c>
    </row>
    <row r="80" spans="1:17" ht="24.95" customHeight="1" x14ac:dyDescent="0.25">
      <c r="A80" s="1">
        <v>73</v>
      </c>
      <c r="B80" t="s">
        <v>970</v>
      </c>
      <c r="C80" s="1" t="s">
        <v>686</v>
      </c>
      <c r="D80" s="1" t="s">
        <v>196</v>
      </c>
      <c r="E80" s="1" t="s">
        <v>879</v>
      </c>
      <c r="F80" s="1" t="s">
        <v>29</v>
      </c>
      <c r="G80" s="25" t="s">
        <v>896</v>
      </c>
      <c r="H80" s="25" t="s">
        <v>897</v>
      </c>
      <c r="I80" s="13">
        <v>40250</v>
      </c>
      <c r="J80" s="13">
        <v>0</v>
      </c>
      <c r="K80" s="13">
        <v>40250</v>
      </c>
      <c r="L80" s="13">
        <v>1155.18</v>
      </c>
      <c r="M80" s="13">
        <v>477.93</v>
      </c>
      <c r="N80" s="13">
        <f t="shared" si="6"/>
        <v>1223.5999999999999</v>
      </c>
      <c r="O80" s="13">
        <v>425</v>
      </c>
      <c r="P80" s="13">
        <f t="shared" si="4"/>
        <v>3281.71</v>
      </c>
      <c r="Q80" s="13">
        <f t="shared" si="5"/>
        <v>36968.29</v>
      </c>
    </row>
    <row r="81" spans="1:17" ht="24.95" customHeight="1" x14ac:dyDescent="0.25">
      <c r="A81" s="1">
        <v>74</v>
      </c>
      <c r="B81" t="s">
        <v>971</v>
      </c>
      <c r="C81" s="1" t="s">
        <v>739</v>
      </c>
      <c r="D81" s="1" t="s">
        <v>321</v>
      </c>
      <c r="E81" s="1" t="s">
        <v>879</v>
      </c>
      <c r="F81" s="1" t="s">
        <v>29</v>
      </c>
      <c r="G81" s="25" t="s">
        <v>892</v>
      </c>
      <c r="H81" s="25" t="s">
        <v>893</v>
      </c>
      <c r="I81" s="13">
        <v>40250</v>
      </c>
      <c r="J81" s="13">
        <v>0</v>
      </c>
      <c r="K81" s="13">
        <v>40250</v>
      </c>
      <c r="L81" s="13">
        <v>1155.18</v>
      </c>
      <c r="M81" s="13">
        <v>220.61</v>
      </c>
      <c r="N81" s="13">
        <f t="shared" si="6"/>
        <v>1223.5999999999999</v>
      </c>
      <c r="O81" s="13">
        <v>1740.46</v>
      </c>
      <c r="P81" s="13">
        <f t="shared" si="4"/>
        <v>4339.8500000000004</v>
      </c>
      <c r="Q81" s="13">
        <f t="shared" si="5"/>
        <v>35910.15</v>
      </c>
    </row>
    <row r="82" spans="1:17" ht="24.95" customHeight="1" x14ac:dyDescent="0.25">
      <c r="A82" s="1">
        <v>75</v>
      </c>
      <c r="B82" t="s">
        <v>972</v>
      </c>
      <c r="C82" s="1" t="s">
        <v>739</v>
      </c>
      <c r="D82" s="1" t="s">
        <v>196</v>
      </c>
      <c r="E82" s="1" t="s">
        <v>879</v>
      </c>
      <c r="F82" s="1" t="s">
        <v>29</v>
      </c>
      <c r="G82" s="25" t="s">
        <v>892</v>
      </c>
      <c r="H82" s="25" t="s">
        <v>893</v>
      </c>
      <c r="I82" s="13">
        <v>40250</v>
      </c>
      <c r="J82" s="13">
        <v>0</v>
      </c>
      <c r="K82" s="13">
        <v>40250</v>
      </c>
      <c r="L82" s="13">
        <v>1155.18</v>
      </c>
      <c r="M82" s="13">
        <v>220.61</v>
      </c>
      <c r="N82" s="13">
        <f t="shared" si="6"/>
        <v>1223.5999999999999</v>
      </c>
      <c r="O82" s="13">
        <v>1740.46</v>
      </c>
      <c r="P82" s="13">
        <f t="shared" si="4"/>
        <v>4339.8500000000004</v>
      </c>
      <c r="Q82" s="13">
        <f t="shared" si="5"/>
        <v>35910.15</v>
      </c>
    </row>
    <row r="83" spans="1:17" ht="24.95" customHeight="1" x14ac:dyDescent="0.25">
      <c r="A83" s="1">
        <v>76</v>
      </c>
      <c r="B83" t="s">
        <v>973</v>
      </c>
      <c r="C83" s="1" t="s">
        <v>739</v>
      </c>
      <c r="D83" s="1" t="s">
        <v>196</v>
      </c>
      <c r="E83" s="1" t="s">
        <v>879</v>
      </c>
      <c r="F83" s="1" t="s">
        <v>29</v>
      </c>
      <c r="G83" s="25" t="s">
        <v>880</v>
      </c>
      <c r="H83" s="25" t="s">
        <v>881</v>
      </c>
      <c r="I83" s="13">
        <v>35000</v>
      </c>
      <c r="J83" s="13">
        <v>0</v>
      </c>
      <c r="K83" s="13">
        <v>35000</v>
      </c>
      <c r="L83" s="13">
        <f t="shared" si="3"/>
        <v>1004.5</v>
      </c>
      <c r="M83" s="13">
        <v>0</v>
      </c>
      <c r="N83" s="13">
        <f t="shared" si="6"/>
        <v>1064</v>
      </c>
      <c r="O83" s="13">
        <v>25</v>
      </c>
      <c r="P83" s="13">
        <f t="shared" si="4"/>
        <v>2093.5</v>
      </c>
      <c r="Q83" s="13">
        <f t="shared" si="5"/>
        <v>32906.5</v>
      </c>
    </row>
    <row r="84" spans="1:17" ht="24.95" customHeight="1" x14ac:dyDescent="0.25">
      <c r="A84" s="1">
        <v>77</v>
      </c>
      <c r="B84" t="s">
        <v>974</v>
      </c>
      <c r="C84" s="1" t="s">
        <v>739</v>
      </c>
      <c r="D84" s="1" t="s">
        <v>196</v>
      </c>
      <c r="E84" s="1" t="s">
        <v>879</v>
      </c>
      <c r="F84" s="1" t="s">
        <v>37</v>
      </c>
      <c r="G84" s="25" t="s">
        <v>922</v>
      </c>
      <c r="H84" s="25" t="s">
        <v>923</v>
      </c>
      <c r="I84" s="13">
        <v>40250</v>
      </c>
      <c r="J84" s="13">
        <v>0</v>
      </c>
      <c r="K84" s="13">
        <v>40250</v>
      </c>
      <c r="L84" s="13">
        <v>1155.18</v>
      </c>
      <c r="M84" s="13">
        <v>477.93</v>
      </c>
      <c r="N84" s="13">
        <f t="shared" si="6"/>
        <v>1223.5999999999999</v>
      </c>
      <c r="O84" s="13">
        <v>25</v>
      </c>
      <c r="P84" s="13">
        <f t="shared" si="4"/>
        <v>2881.71</v>
      </c>
      <c r="Q84" s="13">
        <f t="shared" si="5"/>
        <v>37368.29</v>
      </c>
    </row>
    <row r="85" spans="1:17" ht="24.95" customHeight="1" x14ac:dyDescent="0.25">
      <c r="A85" s="1">
        <v>78</v>
      </c>
      <c r="B85" t="s">
        <v>975</v>
      </c>
      <c r="C85" s="1" t="s">
        <v>610</v>
      </c>
      <c r="D85" s="1" t="s">
        <v>196</v>
      </c>
      <c r="E85" s="1" t="s">
        <v>879</v>
      </c>
      <c r="F85" s="1" t="s">
        <v>29</v>
      </c>
      <c r="G85" s="25" t="s">
        <v>880</v>
      </c>
      <c r="H85" s="25" t="s">
        <v>881</v>
      </c>
      <c r="I85" s="13">
        <v>40250</v>
      </c>
      <c r="J85" s="13">
        <v>0</v>
      </c>
      <c r="K85" s="13">
        <v>40250</v>
      </c>
      <c r="L85" s="13">
        <v>1155.18</v>
      </c>
      <c r="M85" s="13">
        <v>477.93</v>
      </c>
      <c r="N85" s="13">
        <f t="shared" si="6"/>
        <v>1223.5999999999999</v>
      </c>
      <c r="O85" s="13">
        <v>25</v>
      </c>
      <c r="P85" s="13">
        <f t="shared" si="4"/>
        <v>2881.71</v>
      </c>
      <c r="Q85" s="13">
        <f t="shared" si="5"/>
        <v>37368.29</v>
      </c>
    </row>
    <row r="86" spans="1:17" ht="24.95" customHeight="1" x14ac:dyDescent="0.25">
      <c r="A86" s="1">
        <v>79</v>
      </c>
      <c r="B86" t="s">
        <v>976</v>
      </c>
      <c r="C86" s="1" t="s">
        <v>610</v>
      </c>
      <c r="D86" s="1" t="s">
        <v>196</v>
      </c>
      <c r="E86" s="1" t="s">
        <v>879</v>
      </c>
      <c r="F86" s="1" t="s">
        <v>37</v>
      </c>
      <c r="G86" s="25" t="s">
        <v>896</v>
      </c>
      <c r="H86" s="25" t="s">
        <v>897</v>
      </c>
      <c r="I86" s="13">
        <v>40250</v>
      </c>
      <c r="J86" s="13">
        <v>0</v>
      </c>
      <c r="K86" s="13">
        <v>40250</v>
      </c>
      <c r="L86" s="13">
        <v>1155.18</v>
      </c>
      <c r="M86" s="13">
        <v>477.93</v>
      </c>
      <c r="N86" s="13">
        <f t="shared" si="6"/>
        <v>1223.5999999999999</v>
      </c>
      <c r="O86" s="13">
        <v>375</v>
      </c>
      <c r="P86" s="13">
        <f t="shared" si="4"/>
        <v>3231.71</v>
      </c>
      <c r="Q86" s="13">
        <f t="shared" si="5"/>
        <v>37018.29</v>
      </c>
    </row>
    <row r="87" spans="1:17" ht="24.95" customHeight="1" x14ac:dyDescent="0.25">
      <c r="A87" s="1">
        <v>80</v>
      </c>
      <c r="B87" t="s">
        <v>977</v>
      </c>
      <c r="C87" s="1" t="s">
        <v>610</v>
      </c>
      <c r="D87" s="1" t="s">
        <v>196</v>
      </c>
      <c r="E87" s="1" t="s">
        <v>879</v>
      </c>
      <c r="F87" s="1" t="s">
        <v>29</v>
      </c>
      <c r="G87" s="25" t="s">
        <v>903</v>
      </c>
      <c r="H87" s="25" t="s">
        <v>904</v>
      </c>
      <c r="I87" s="13">
        <v>40250</v>
      </c>
      <c r="J87" s="13">
        <v>0</v>
      </c>
      <c r="K87" s="13">
        <v>40250</v>
      </c>
      <c r="L87" s="13">
        <v>1155.18</v>
      </c>
      <c r="M87" s="13">
        <v>477.93</v>
      </c>
      <c r="N87" s="13">
        <f t="shared" si="6"/>
        <v>1223.5999999999999</v>
      </c>
      <c r="O87" s="13">
        <v>25</v>
      </c>
      <c r="P87" s="13">
        <f t="shared" si="4"/>
        <v>2881.71</v>
      </c>
      <c r="Q87" s="13">
        <f t="shared" si="5"/>
        <v>37368.29</v>
      </c>
    </row>
    <row r="88" spans="1:17" ht="24.95" customHeight="1" x14ac:dyDescent="0.25">
      <c r="A88" s="1">
        <v>81</v>
      </c>
      <c r="B88" t="s">
        <v>1504</v>
      </c>
      <c r="C88" s="1" t="s">
        <v>610</v>
      </c>
      <c r="D88" s="1" t="s">
        <v>196</v>
      </c>
      <c r="E88" s="1" t="s">
        <v>879</v>
      </c>
      <c r="F88" s="1" t="s">
        <v>29</v>
      </c>
      <c r="G88" s="25" t="s">
        <v>903</v>
      </c>
      <c r="H88" s="25" t="s">
        <v>904</v>
      </c>
      <c r="I88" s="13">
        <v>40250</v>
      </c>
      <c r="J88" s="13">
        <v>0</v>
      </c>
      <c r="K88" s="13">
        <v>40250</v>
      </c>
      <c r="L88" s="13">
        <v>1155.18</v>
      </c>
      <c r="M88" s="13">
        <v>477.93</v>
      </c>
      <c r="N88" s="13">
        <f t="shared" si="6"/>
        <v>1223.5999999999999</v>
      </c>
      <c r="O88" s="13">
        <v>25</v>
      </c>
      <c r="P88" s="13">
        <f t="shared" si="4"/>
        <v>2881.71</v>
      </c>
      <c r="Q88" s="13">
        <f t="shared" si="5"/>
        <v>37368.29</v>
      </c>
    </row>
    <row r="89" spans="1:17" ht="24.95" customHeight="1" x14ac:dyDescent="0.25">
      <c r="A89" s="1">
        <v>82</v>
      </c>
      <c r="B89" t="s">
        <v>978</v>
      </c>
      <c r="C89" s="1" t="s">
        <v>610</v>
      </c>
      <c r="D89" s="1" t="s">
        <v>196</v>
      </c>
      <c r="E89" s="1" t="s">
        <v>879</v>
      </c>
      <c r="F89" s="1" t="s">
        <v>37</v>
      </c>
      <c r="G89" s="25" t="s">
        <v>887</v>
      </c>
      <c r="H89" s="25" t="s">
        <v>888</v>
      </c>
      <c r="I89" s="13">
        <v>40250</v>
      </c>
      <c r="J89" s="13">
        <v>0</v>
      </c>
      <c r="K89" s="13">
        <v>40250</v>
      </c>
      <c r="L89" s="13">
        <v>1155.18</v>
      </c>
      <c r="M89" s="13">
        <v>477.93</v>
      </c>
      <c r="N89" s="13">
        <f t="shared" si="6"/>
        <v>1223.5999999999999</v>
      </c>
      <c r="O89" s="13">
        <v>25</v>
      </c>
      <c r="P89" s="13">
        <f t="shared" si="4"/>
        <v>2881.71</v>
      </c>
      <c r="Q89" s="13">
        <f t="shared" si="5"/>
        <v>37368.29</v>
      </c>
    </row>
    <row r="90" spans="1:17" ht="24.95" customHeight="1" x14ac:dyDescent="0.25">
      <c r="A90" s="1">
        <v>83</v>
      </c>
      <c r="B90" t="s">
        <v>979</v>
      </c>
      <c r="C90" s="1" t="s">
        <v>610</v>
      </c>
      <c r="D90" s="1" t="s">
        <v>196</v>
      </c>
      <c r="E90" s="1" t="s">
        <v>879</v>
      </c>
      <c r="F90" s="1" t="s">
        <v>29</v>
      </c>
      <c r="G90" s="25" t="s">
        <v>880</v>
      </c>
      <c r="H90" s="25" t="s">
        <v>881</v>
      </c>
      <c r="I90" s="13">
        <v>40250</v>
      </c>
      <c r="J90" s="13">
        <v>0</v>
      </c>
      <c r="K90" s="13">
        <v>40250</v>
      </c>
      <c r="L90" s="13">
        <v>1155.18</v>
      </c>
      <c r="M90" s="13">
        <v>477.93</v>
      </c>
      <c r="N90" s="13">
        <f t="shared" si="6"/>
        <v>1223.5999999999999</v>
      </c>
      <c r="O90" s="13">
        <v>25</v>
      </c>
      <c r="P90" s="13">
        <f t="shared" si="4"/>
        <v>2881.71</v>
      </c>
      <c r="Q90" s="13">
        <f t="shared" si="5"/>
        <v>37368.29</v>
      </c>
    </row>
    <row r="91" spans="1:17" ht="24.95" customHeight="1" x14ac:dyDescent="0.25">
      <c r="A91" s="1">
        <v>84</v>
      </c>
      <c r="B91" t="s">
        <v>980</v>
      </c>
      <c r="C91" s="1" t="s">
        <v>610</v>
      </c>
      <c r="D91" s="1" t="s">
        <v>196</v>
      </c>
      <c r="E91" s="1" t="s">
        <v>879</v>
      </c>
      <c r="F91" s="1" t="s">
        <v>29</v>
      </c>
      <c r="G91" s="25" t="s">
        <v>903</v>
      </c>
      <c r="H91" s="25" t="s">
        <v>904</v>
      </c>
      <c r="I91" s="13">
        <v>40250</v>
      </c>
      <c r="J91" s="13">
        <v>0</v>
      </c>
      <c r="K91" s="13">
        <v>40250</v>
      </c>
      <c r="L91" s="13">
        <v>1155.18</v>
      </c>
      <c r="M91" s="13">
        <v>477.93</v>
      </c>
      <c r="N91" s="13">
        <f t="shared" si="6"/>
        <v>1223.5999999999999</v>
      </c>
      <c r="O91" s="13">
        <v>25</v>
      </c>
      <c r="P91" s="13">
        <f t="shared" si="4"/>
        <v>2881.71</v>
      </c>
      <c r="Q91" s="13">
        <f t="shared" si="5"/>
        <v>37368.29</v>
      </c>
    </row>
    <row r="92" spans="1:17" ht="24.95" customHeight="1" x14ac:dyDescent="0.25">
      <c r="A92" s="1">
        <v>85</v>
      </c>
      <c r="B92" t="s">
        <v>981</v>
      </c>
      <c r="C92" s="1" t="s">
        <v>610</v>
      </c>
      <c r="D92" s="1" t="s">
        <v>196</v>
      </c>
      <c r="E92" s="1" t="s">
        <v>879</v>
      </c>
      <c r="F92" s="1" t="s">
        <v>29</v>
      </c>
      <c r="G92" s="25" t="s">
        <v>927</v>
      </c>
      <c r="H92" s="25" t="s">
        <v>969</v>
      </c>
      <c r="I92" s="13">
        <v>40250</v>
      </c>
      <c r="J92" s="13">
        <v>0</v>
      </c>
      <c r="K92" s="13">
        <v>40250</v>
      </c>
      <c r="L92" s="13">
        <v>1155.18</v>
      </c>
      <c r="M92" s="13">
        <v>477.93</v>
      </c>
      <c r="N92" s="13">
        <f t="shared" si="6"/>
        <v>1223.5999999999999</v>
      </c>
      <c r="O92" s="13">
        <v>25</v>
      </c>
      <c r="P92" s="13">
        <f t="shared" si="4"/>
        <v>2881.71</v>
      </c>
      <c r="Q92" s="13">
        <f t="shared" si="5"/>
        <v>37368.29</v>
      </c>
    </row>
    <row r="93" spans="1:17" ht="24.95" customHeight="1" x14ac:dyDescent="0.25">
      <c r="A93" s="1">
        <v>86</v>
      </c>
      <c r="B93" t="s">
        <v>982</v>
      </c>
      <c r="C93" s="1" t="s">
        <v>610</v>
      </c>
      <c r="D93" s="1" t="s">
        <v>196</v>
      </c>
      <c r="E93" s="1" t="s">
        <v>879</v>
      </c>
      <c r="F93" s="1" t="s">
        <v>37</v>
      </c>
      <c r="G93" s="25" t="s">
        <v>915</v>
      </c>
      <c r="H93" s="25" t="s">
        <v>916</v>
      </c>
      <c r="I93" s="13">
        <v>34500</v>
      </c>
      <c r="J93" s="13">
        <v>0</v>
      </c>
      <c r="K93" s="13">
        <v>34500</v>
      </c>
      <c r="L93" s="13">
        <f t="shared" si="3"/>
        <v>990.15</v>
      </c>
      <c r="M93" s="13">
        <v>0</v>
      </c>
      <c r="N93" s="13">
        <f t="shared" si="6"/>
        <v>1048.8</v>
      </c>
      <c r="O93" s="13">
        <v>25</v>
      </c>
      <c r="P93" s="13">
        <f t="shared" si="4"/>
        <v>2063.9499999999998</v>
      </c>
      <c r="Q93" s="13">
        <f t="shared" si="5"/>
        <v>32436.05</v>
      </c>
    </row>
    <row r="94" spans="1:17" ht="24.95" customHeight="1" x14ac:dyDescent="0.25">
      <c r="A94" s="1">
        <v>87</v>
      </c>
      <c r="B94" t="s">
        <v>983</v>
      </c>
      <c r="C94" s="1" t="s">
        <v>610</v>
      </c>
      <c r="D94" t="s">
        <v>196</v>
      </c>
      <c r="E94" s="1" t="s">
        <v>879</v>
      </c>
      <c r="F94" s="1" t="s">
        <v>37</v>
      </c>
      <c r="G94" s="25" t="s">
        <v>916</v>
      </c>
      <c r="H94" s="25" t="s">
        <v>935</v>
      </c>
      <c r="I94" s="13">
        <v>46000</v>
      </c>
      <c r="J94" s="13">
        <v>0</v>
      </c>
      <c r="K94" s="13">
        <v>46000</v>
      </c>
      <c r="L94" s="13">
        <f t="shared" si="3"/>
        <v>1320.2</v>
      </c>
      <c r="M94" s="13">
        <v>1032.1400000000001</v>
      </c>
      <c r="N94" s="13">
        <f t="shared" si="6"/>
        <v>1398.4</v>
      </c>
      <c r="O94" s="13">
        <v>2140.46</v>
      </c>
      <c r="P94" s="13">
        <f t="shared" si="4"/>
        <v>5891.2000000000007</v>
      </c>
      <c r="Q94" s="13">
        <f t="shared" si="5"/>
        <v>40108.800000000003</v>
      </c>
    </row>
    <row r="95" spans="1:17" ht="24.95" customHeight="1" x14ac:dyDescent="0.25">
      <c r="A95" s="1">
        <v>88</v>
      </c>
      <c r="B95" t="s">
        <v>1518</v>
      </c>
      <c r="C95" s="1" t="s">
        <v>610</v>
      </c>
      <c r="D95" t="s">
        <v>196</v>
      </c>
      <c r="E95" s="1" t="s">
        <v>879</v>
      </c>
      <c r="F95" s="1" t="s">
        <v>29</v>
      </c>
      <c r="G95" s="25" t="s">
        <v>1394</v>
      </c>
      <c r="H95" s="25" t="s">
        <v>1496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f t="shared" si="4"/>
        <v>2093.5</v>
      </c>
      <c r="Q95" s="13">
        <f t="shared" si="5"/>
        <v>32906.5</v>
      </c>
    </row>
    <row r="96" spans="1:17" ht="24.95" customHeight="1" x14ac:dyDescent="0.25">
      <c r="A96" s="1">
        <v>89</v>
      </c>
      <c r="B96" t="s">
        <v>1520</v>
      </c>
      <c r="C96" s="1" t="s">
        <v>610</v>
      </c>
      <c r="D96" t="s">
        <v>196</v>
      </c>
      <c r="E96" s="1" t="s">
        <v>879</v>
      </c>
      <c r="F96" s="1" t="s">
        <v>37</v>
      </c>
      <c r="G96" s="25" t="s">
        <v>1394</v>
      </c>
      <c r="H96" s="25" t="s">
        <v>1496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f t="shared" si="4"/>
        <v>2093.5</v>
      </c>
      <c r="Q96" s="13">
        <f t="shared" si="5"/>
        <v>32906.5</v>
      </c>
    </row>
    <row r="97" spans="1:17" ht="24.95" customHeight="1" x14ac:dyDescent="0.25">
      <c r="A97" s="1">
        <v>90</v>
      </c>
      <c r="B97" t="s">
        <v>984</v>
      </c>
      <c r="C97" s="1" t="s">
        <v>610</v>
      </c>
      <c r="D97" t="s">
        <v>911</v>
      </c>
      <c r="E97" s="1" t="s">
        <v>879</v>
      </c>
      <c r="F97" s="1" t="s">
        <v>29</v>
      </c>
      <c r="G97" s="25" t="s">
        <v>916</v>
      </c>
      <c r="H97" s="25" t="s">
        <v>935</v>
      </c>
      <c r="I97" s="13">
        <v>34500</v>
      </c>
      <c r="J97" s="13">
        <v>0</v>
      </c>
      <c r="K97" s="13">
        <v>34500</v>
      </c>
      <c r="L97" s="13">
        <f t="shared" si="3"/>
        <v>990.15</v>
      </c>
      <c r="M97" s="13">
        <v>0</v>
      </c>
      <c r="N97" s="13">
        <f t="shared" si="6"/>
        <v>1048.8</v>
      </c>
      <c r="O97" s="13">
        <v>25</v>
      </c>
      <c r="P97" s="13">
        <f t="shared" si="4"/>
        <v>2063.9499999999998</v>
      </c>
      <c r="Q97" s="13">
        <f t="shared" si="5"/>
        <v>32436.05</v>
      </c>
    </row>
    <row r="98" spans="1:17" ht="24.95" customHeight="1" x14ac:dyDescent="0.25">
      <c r="A98" s="1">
        <v>91</v>
      </c>
      <c r="B98" t="s">
        <v>985</v>
      </c>
      <c r="C98" s="1" t="s">
        <v>610</v>
      </c>
      <c r="D98" t="s">
        <v>911</v>
      </c>
      <c r="E98" s="1" t="s">
        <v>879</v>
      </c>
      <c r="F98" s="1" t="s">
        <v>29</v>
      </c>
      <c r="G98" s="25" t="s">
        <v>916</v>
      </c>
      <c r="H98" s="25" t="s">
        <v>935</v>
      </c>
      <c r="I98" s="13">
        <v>34500</v>
      </c>
      <c r="J98" s="13">
        <v>0</v>
      </c>
      <c r="K98" s="13">
        <v>34500</v>
      </c>
      <c r="L98" s="13">
        <f t="shared" si="3"/>
        <v>990.15</v>
      </c>
      <c r="M98" s="13">
        <v>0</v>
      </c>
      <c r="N98" s="13">
        <f t="shared" si="6"/>
        <v>1048.8</v>
      </c>
      <c r="O98" s="13">
        <v>25</v>
      </c>
      <c r="P98" s="13">
        <f t="shared" si="4"/>
        <v>2063.9499999999998</v>
      </c>
      <c r="Q98" s="13">
        <f t="shared" si="5"/>
        <v>32436.05</v>
      </c>
    </row>
    <row r="99" spans="1:17" ht="24.95" customHeight="1" x14ac:dyDescent="0.25">
      <c r="A99" s="1">
        <v>92</v>
      </c>
      <c r="B99" t="s">
        <v>1324</v>
      </c>
      <c r="C99" s="1" t="s">
        <v>610</v>
      </c>
      <c r="D99" t="s">
        <v>911</v>
      </c>
      <c r="E99" s="1" t="s">
        <v>879</v>
      </c>
      <c r="F99" s="1" t="s">
        <v>29</v>
      </c>
      <c r="G99" s="25" t="s">
        <v>923</v>
      </c>
      <c r="H99" s="25" t="s">
        <v>1322</v>
      </c>
      <c r="I99" s="13">
        <v>40250</v>
      </c>
      <c r="J99" s="13">
        <v>0</v>
      </c>
      <c r="K99" s="13">
        <v>40250</v>
      </c>
      <c r="L99" s="13">
        <v>1155.18</v>
      </c>
      <c r="M99" s="13">
        <v>477.93</v>
      </c>
      <c r="N99" s="13">
        <f t="shared" si="6"/>
        <v>1223.5999999999999</v>
      </c>
      <c r="O99" s="13">
        <v>25</v>
      </c>
      <c r="P99" s="13">
        <f t="shared" si="4"/>
        <v>2881.71</v>
      </c>
      <c r="Q99" s="13">
        <f t="shared" si="5"/>
        <v>37368.29</v>
      </c>
    </row>
    <row r="100" spans="1:17" ht="24.95" customHeight="1" x14ac:dyDescent="0.25">
      <c r="A100" s="1">
        <v>93</v>
      </c>
      <c r="B100" t="s">
        <v>1495</v>
      </c>
      <c r="C100" s="1" t="s">
        <v>610</v>
      </c>
      <c r="D100" t="s">
        <v>911</v>
      </c>
      <c r="E100" s="1" t="s">
        <v>879</v>
      </c>
      <c r="F100" s="1" t="s">
        <v>29</v>
      </c>
      <c r="G100" s="25" t="s">
        <v>1394</v>
      </c>
      <c r="H100" s="25" t="s">
        <v>1496</v>
      </c>
      <c r="I100" s="13">
        <v>35000</v>
      </c>
      <c r="J100" s="13">
        <v>0</v>
      </c>
      <c r="K100" s="13">
        <v>35000</v>
      </c>
      <c r="L100" s="13">
        <v>1004.5</v>
      </c>
      <c r="M100" s="13">
        <v>0</v>
      </c>
      <c r="N100" s="13">
        <f t="shared" si="6"/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ht="24.95" customHeight="1" x14ac:dyDescent="0.25">
      <c r="A101" s="1">
        <v>94</v>
      </c>
      <c r="B101" t="s">
        <v>1299</v>
      </c>
      <c r="C101" s="1" t="s">
        <v>610</v>
      </c>
      <c r="D101" t="s">
        <v>993</v>
      </c>
      <c r="E101" s="1" t="s">
        <v>879</v>
      </c>
      <c r="F101" s="1" t="s">
        <v>37</v>
      </c>
      <c r="G101" s="25" t="s">
        <v>889</v>
      </c>
      <c r="H101" s="25" t="s">
        <v>881</v>
      </c>
      <c r="I101" s="13">
        <v>36000</v>
      </c>
      <c r="J101" s="13">
        <v>0</v>
      </c>
      <c r="K101" s="13">
        <v>36000</v>
      </c>
      <c r="L101" s="13">
        <v>1033.2</v>
      </c>
      <c r="M101" s="13">
        <v>0</v>
      </c>
      <c r="N101" s="13">
        <f t="shared" si="6"/>
        <v>1094.4000000000001</v>
      </c>
      <c r="O101" s="13">
        <v>25</v>
      </c>
      <c r="P101" s="13">
        <f t="shared" si="4"/>
        <v>2152.6000000000004</v>
      </c>
      <c r="Q101" s="13">
        <f t="shared" si="5"/>
        <v>33847.4</v>
      </c>
    </row>
    <row r="102" spans="1:17" ht="24.95" customHeight="1" x14ac:dyDescent="0.25">
      <c r="A102" s="1">
        <v>95</v>
      </c>
      <c r="B102" t="s">
        <v>1300</v>
      </c>
      <c r="C102" s="1" t="s">
        <v>610</v>
      </c>
      <c r="D102" t="s">
        <v>878</v>
      </c>
      <c r="E102" s="1" t="s">
        <v>879</v>
      </c>
      <c r="F102" s="1" t="s">
        <v>29</v>
      </c>
      <c r="G102" s="25" t="s">
        <v>889</v>
      </c>
      <c r="H102" s="25" t="s">
        <v>881</v>
      </c>
      <c r="I102" s="13">
        <v>35000</v>
      </c>
      <c r="J102" s="13">
        <v>0</v>
      </c>
      <c r="K102" s="13">
        <v>35000</v>
      </c>
      <c r="L102" s="13">
        <v>1004.5</v>
      </c>
      <c r="M102" s="13">
        <v>0</v>
      </c>
      <c r="N102" s="13">
        <f t="shared" si="6"/>
        <v>1064</v>
      </c>
      <c r="O102" s="13">
        <v>25</v>
      </c>
      <c r="P102" s="13">
        <f t="shared" si="4"/>
        <v>2093.5</v>
      </c>
      <c r="Q102" s="13">
        <f t="shared" si="5"/>
        <v>32906.5</v>
      </c>
    </row>
    <row r="103" spans="1:17" ht="24.95" customHeight="1" x14ac:dyDescent="0.25">
      <c r="A103" s="1">
        <v>96</v>
      </c>
      <c r="B103" t="s">
        <v>1307</v>
      </c>
      <c r="C103" s="1" t="s">
        <v>610</v>
      </c>
      <c r="D103" t="s">
        <v>911</v>
      </c>
      <c r="E103" s="1" t="s">
        <v>879</v>
      </c>
      <c r="F103" s="1" t="s">
        <v>37</v>
      </c>
      <c r="G103" s="25" t="s">
        <v>889</v>
      </c>
      <c r="H103" s="25" t="s">
        <v>1285</v>
      </c>
      <c r="I103" s="13">
        <v>34500</v>
      </c>
      <c r="J103" s="13">
        <v>0</v>
      </c>
      <c r="K103" s="13">
        <v>34500</v>
      </c>
      <c r="L103" s="13">
        <v>990.15</v>
      </c>
      <c r="M103" s="13">
        <v>0</v>
      </c>
      <c r="N103" s="13">
        <f t="shared" si="6"/>
        <v>1048.8</v>
      </c>
      <c r="O103" s="13">
        <v>25</v>
      </c>
      <c r="P103" s="13">
        <f t="shared" si="4"/>
        <v>2063.9499999999998</v>
      </c>
      <c r="Q103" s="13">
        <f t="shared" si="5"/>
        <v>32436.05</v>
      </c>
    </row>
    <row r="104" spans="1:17" ht="24.95" customHeight="1" x14ac:dyDescent="0.25">
      <c r="A104" s="1">
        <v>97</v>
      </c>
      <c r="B104" t="s">
        <v>996</v>
      </c>
      <c r="C104" s="1" t="s">
        <v>610</v>
      </c>
      <c r="D104" t="s">
        <v>911</v>
      </c>
      <c r="E104" s="1" t="s">
        <v>879</v>
      </c>
      <c r="F104" s="1" t="s">
        <v>29</v>
      </c>
      <c r="G104" s="25" t="s">
        <v>916</v>
      </c>
      <c r="H104" s="25" t="s">
        <v>935</v>
      </c>
      <c r="I104" s="13">
        <v>34500</v>
      </c>
      <c r="J104" s="13">
        <v>0</v>
      </c>
      <c r="K104" s="13">
        <v>34500</v>
      </c>
      <c r="L104" s="13">
        <f>+I104*2.87%</f>
        <v>990.15</v>
      </c>
      <c r="M104" s="13">
        <v>0</v>
      </c>
      <c r="N104" s="13">
        <f>+I104*3.04%</f>
        <v>1048.8</v>
      </c>
      <c r="O104" s="13">
        <v>25</v>
      </c>
      <c r="P104" s="13">
        <f t="shared" si="4"/>
        <v>2063.9499999999998</v>
      </c>
      <c r="Q104" s="13">
        <f t="shared" si="5"/>
        <v>32436.05</v>
      </c>
    </row>
    <row r="105" spans="1:17" ht="24.95" customHeight="1" x14ac:dyDescent="0.25">
      <c r="A105" s="1">
        <v>98</v>
      </c>
      <c r="B105" t="s">
        <v>986</v>
      </c>
      <c r="C105" s="1" t="s">
        <v>610</v>
      </c>
      <c r="D105" t="s">
        <v>196</v>
      </c>
      <c r="E105" s="1" t="s">
        <v>879</v>
      </c>
      <c r="F105" s="1" t="s">
        <v>29</v>
      </c>
      <c r="G105" s="25" t="s">
        <v>916</v>
      </c>
      <c r="H105" s="25" t="s">
        <v>935</v>
      </c>
      <c r="I105" s="13">
        <v>40250</v>
      </c>
      <c r="J105" s="13">
        <v>0</v>
      </c>
      <c r="K105" s="13">
        <v>40250</v>
      </c>
      <c r="L105" s="13">
        <v>1155.18</v>
      </c>
      <c r="M105" s="13">
        <v>477.93</v>
      </c>
      <c r="N105" s="13">
        <f t="shared" si="6"/>
        <v>1223.5999999999999</v>
      </c>
      <c r="O105" s="13">
        <v>25</v>
      </c>
      <c r="P105" s="13">
        <f t="shared" si="4"/>
        <v>2881.71</v>
      </c>
      <c r="Q105" s="13">
        <f t="shared" si="5"/>
        <v>37368.29</v>
      </c>
    </row>
    <row r="106" spans="1:17" ht="24.95" customHeight="1" x14ac:dyDescent="0.25">
      <c r="A106" s="1">
        <v>99</v>
      </c>
      <c r="B106" t="s">
        <v>987</v>
      </c>
      <c r="C106" s="1" t="s">
        <v>506</v>
      </c>
      <c r="D106" s="1" t="s">
        <v>988</v>
      </c>
      <c r="E106" s="1" t="s">
        <v>879</v>
      </c>
      <c r="F106" s="1" t="s">
        <v>29</v>
      </c>
      <c r="G106" s="25" t="s">
        <v>896</v>
      </c>
      <c r="H106" s="25" t="s">
        <v>897</v>
      </c>
      <c r="I106" s="13">
        <v>126500</v>
      </c>
      <c r="J106" s="13">
        <v>0</v>
      </c>
      <c r="K106" s="13">
        <v>126500</v>
      </c>
      <c r="L106" s="13">
        <f t="shared" si="3"/>
        <v>3630.55</v>
      </c>
      <c r="M106" s="13">
        <v>18338.830000000002</v>
      </c>
      <c r="N106" s="13">
        <f t="shared" si="6"/>
        <v>3845.6</v>
      </c>
      <c r="O106" s="13">
        <v>25</v>
      </c>
      <c r="P106" s="13">
        <f t="shared" si="4"/>
        <v>25839.98</v>
      </c>
      <c r="Q106" s="13">
        <f t="shared" si="5"/>
        <v>100660.02</v>
      </c>
    </row>
    <row r="107" spans="1:17" ht="24.95" customHeight="1" x14ac:dyDescent="0.25">
      <c r="A107" s="1">
        <v>100</v>
      </c>
      <c r="B107" t="s">
        <v>989</v>
      </c>
      <c r="C107" s="1" t="s">
        <v>506</v>
      </c>
      <c r="D107" s="1" t="s">
        <v>196</v>
      </c>
      <c r="E107" s="1" t="s">
        <v>879</v>
      </c>
      <c r="F107" s="1" t="s">
        <v>29</v>
      </c>
      <c r="G107" s="25" t="s">
        <v>896</v>
      </c>
      <c r="H107" s="25" t="s">
        <v>897</v>
      </c>
      <c r="I107" s="13">
        <v>40250</v>
      </c>
      <c r="J107" s="13">
        <v>0</v>
      </c>
      <c r="K107" s="13">
        <v>40250</v>
      </c>
      <c r="L107" s="13">
        <v>1155.18</v>
      </c>
      <c r="M107" s="13">
        <v>477.93</v>
      </c>
      <c r="N107" s="13">
        <f t="shared" si="6"/>
        <v>1223.5999999999999</v>
      </c>
      <c r="O107" s="13">
        <v>25</v>
      </c>
      <c r="P107" s="13">
        <f t="shared" si="4"/>
        <v>2881.71</v>
      </c>
      <c r="Q107" s="13">
        <f t="shared" si="5"/>
        <v>37368.29</v>
      </c>
    </row>
    <row r="108" spans="1:17" ht="24.95" customHeight="1" x14ac:dyDescent="0.25">
      <c r="A108" s="1">
        <v>101</v>
      </c>
      <c r="B108" t="s">
        <v>990</v>
      </c>
      <c r="C108" s="1" t="s">
        <v>506</v>
      </c>
      <c r="D108" s="1" t="s">
        <v>1335</v>
      </c>
      <c r="E108" s="1" t="s">
        <v>879</v>
      </c>
      <c r="F108" s="1" t="s">
        <v>29</v>
      </c>
      <c r="G108" s="25" t="s">
        <v>892</v>
      </c>
      <c r="H108" s="25" t="s">
        <v>893</v>
      </c>
      <c r="I108" s="13">
        <v>40250</v>
      </c>
      <c r="J108" s="13">
        <v>0</v>
      </c>
      <c r="K108" s="13">
        <v>40250</v>
      </c>
      <c r="L108" s="13">
        <v>1155.18</v>
      </c>
      <c r="M108" s="13">
        <v>477.93</v>
      </c>
      <c r="N108" s="13">
        <f t="shared" si="6"/>
        <v>1223.5999999999999</v>
      </c>
      <c r="O108" s="13">
        <v>25</v>
      </c>
      <c r="P108" s="13">
        <f t="shared" si="4"/>
        <v>2881.71</v>
      </c>
      <c r="Q108" s="13">
        <f t="shared" si="5"/>
        <v>37368.29</v>
      </c>
    </row>
    <row r="109" spans="1:17" ht="24.95" customHeight="1" x14ac:dyDescent="0.25">
      <c r="A109" s="1">
        <v>102</v>
      </c>
      <c r="B109" t="s">
        <v>991</v>
      </c>
      <c r="C109" s="1" t="s">
        <v>992</v>
      </c>
      <c r="D109" s="1" t="s">
        <v>993</v>
      </c>
      <c r="E109" s="1" t="s">
        <v>879</v>
      </c>
      <c r="F109" s="1" t="s">
        <v>37</v>
      </c>
      <c r="G109" s="25" t="s">
        <v>880</v>
      </c>
      <c r="H109" s="25" t="s">
        <v>881</v>
      </c>
      <c r="I109" s="13">
        <v>35000</v>
      </c>
      <c r="K109" s="13">
        <v>35000</v>
      </c>
      <c r="L109" s="13">
        <f t="shared" ref="L109:L135" si="7">+I109*2.87%</f>
        <v>1004.5</v>
      </c>
      <c r="M109" s="13">
        <v>0</v>
      </c>
      <c r="N109" s="13">
        <f t="shared" si="6"/>
        <v>1064</v>
      </c>
      <c r="O109" s="13">
        <v>2619</v>
      </c>
      <c r="P109" s="13">
        <f t="shared" si="4"/>
        <v>4687.5</v>
      </c>
      <c r="Q109" s="13">
        <f t="shared" si="5"/>
        <v>30312.5</v>
      </c>
    </row>
    <row r="110" spans="1:17" ht="24.95" customHeight="1" x14ac:dyDescent="0.25">
      <c r="A110" s="1">
        <v>103</v>
      </c>
      <c r="B110" t="s">
        <v>994</v>
      </c>
      <c r="C110" s="1" t="s">
        <v>506</v>
      </c>
      <c r="D110" s="1" t="s">
        <v>196</v>
      </c>
      <c r="E110" s="1" t="s">
        <v>879</v>
      </c>
      <c r="F110" s="1" t="s">
        <v>29</v>
      </c>
      <c r="G110" s="25" t="s">
        <v>930</v>
      </c>
      <c r="H110" s="25" t="s">
        <v>915</v>
      </c>
      <c r="I110" s="13">
        <v>40250</v>
      </c>
      <c r="J110" s="13">
        <v>0</v>
      </c>
      <c r="K110" s="13">
        <v>40250</v>
      </c>
      <c r="L110" s="13">
        <v>1155.18</v>
      </c>
      <c r="M110" s="13">
        <v>477.93</v>
      </c>
      <c r="N110" s="13">
        <f t="shared" si="6"/>
        <v>1223.5999999999999</v>
      </c>
      <c r="O110" s="13">
        <v>425</v>
      </c>
      <c r="P110" s="13">
        <f t="shared" si="4"/>
        <v>3281.71</v>
      </c>
      <c r="Q110" s="13">
        <f t="shared" si="5"/>
        <v>36968.29</v>
      </c>
    </row>
    <row r="111" spans="1:17" ht="24.95" customHeight="1" x14ac:dyDescent="0.25">
      <c r="A111" s="1">
        <v>104</v>
      </c>
      <c r="B111" t="s">
        <v>995</v>
      </c>
      <c r="C111" s="1" t="s">
        <v>506</v>
      </c>
      <c r="D111" s="1" t="s">
        <v>196</v>
      </c>
      <c r="E111" s="1" t="s">
        <v>879</v>
      </c>
      <c r="F111" s="1" t="s">
        <v>29</v>
      </c>
      <c r="G111" s="25" t="s">
        <v>881</v>
      </c>
      <c r="H111" s="25" t="s">
        <v>889</v>
      </c>
      <c r="I111" s="13">
        <v>40250</v>
      </c>
      <c r="J111" s="13">
        <v>0</v>
      </c>
      <c r="K111" s="13">
        <v>40250</v>
      </c>
      <c r="L111" s="13">
        <v>1155.18</v>
      </c>
      <c r="M111" s="13">
        <v>477.93</v>
      </c>
      <c r="N111" s="13">
        <f t="shared" si="6"/>
        <v>1223.5999999999999</v>
      </c>
      <c r="O111" s="13">
        <v>25</v>
      </c>
      <c r="P111" s="13">
        <f t="shared" si="4"/>
        <v>2881.71</v>
      </c>
      <c r="Q111" s="13">
        <f t="shared" si="5"/>
        <v>37368.29</v>
      </c>
    </row>
    <row r="112" spans="1:17" ht="24.95" customHeight="1" x14ac:dyDescent="0.25">
      <c r="A112" s="1">
        <v>105</v>
      </c>
      <c r="B112" t="s">
        <v>1519</v>
      </c>
      <c r="C112" s="1" t="s">
        <v>506</v>
      </c>
      <c r="D112" s="1" t="s">
        <v>196</v>
      </c>
      <c r="E112" s="1" t="s">
        <v>879</v>
      </c>
      <c r="F112" s="1" t="s">
        <v>29</v>
      </c>
      <c r="G112" s="25" t="s">
        <v>1394</v>
      </c>
      <c r="H112" s="25" t="s">
        <v>1496</v>
      </c>
      <c r="I112" s="13">
        <v>35000</v>
      </c>
      <c r="J112" s="13">
        <v>0</v>
      </c>
      <c r="K112" s="13">
        <v>35000</v>
      </c>
      <c r="L112" s="13">
        <v>1004.5</v>
      </c>
      <c r="M112" s="13">
        <v>0</v>
      </c>
      <c r="N112" s="13">
        <v>1064</v>
      </c>
      <c r="O112" s="13">
        <v>25</v>
      </c>
      <c r="P112" s="13">
        <f t="shared" si="4"/>
        <v>2093.5</v>
      </c>
      <c r="Q112" s="13">
        <f t="shared" si="5"/>
        <v>32906.5</v>
      </c>
    </row>
    <row r="113" spans="1:17" ht="24.95" customHeight="1" x14ac:dyDescent="0.25">
      <c r="A113" s="1">
        <v>106</v>
      </c>
      <c r="B113" t="s">
        <v>997</v>
      </c>
      <c r="C113" s="1" t="s">
        <v>506</v>
      </c>
      <c r="D113" s="1" t="s">
        <v>911</v>
      </c>
      <c r="E113" s="1" t="s">
        <v>879</v>
      </c>
      <c r="F113" s="1" t="s">
        <v>29</v>
      </c>
      <c r="G113" s="25" t="s">
        <v>916</v>
      </c>
      <c r="H113" s="25" t="s">
        <v>935</v>
      </c>
      <c r="I113" s="13">
        <v>34500</v>
      </c>
      <c r="J113" s="13">
        <v>0</v>
      </c>
      <c r="K113" s="13">
        <v>34500</v>
      </c>
      <c r="L113" s="13">
        <f t="shared" si="7"/>
        <v>990.15</v>
      </c>
      <c r="M113" s="13">
        <v>0</v>
      </c>
      <c r="N113" s="13">
        <f t="shared" si="6"/>
        <v>1048.8</v>
      </c>
      <c r="O113" s="13">
        <v>25</v>
      </c>
      <c r="P113" s="13">
        <f t="shared" si="4"/>
        <v>2063.9499999999998</v>
      </c>
      <c r="Q113" s="13">
        <f t="shared" si="5"/>
        <v>32436.05</v>
      </c>
    </row>
    <row r="114" spans="1:17" ht="24.95" customHeight="1" x14ac:dyDescent="0.25">
      <c r="A114" s="1">
        <v>107</v>
      </c>
      <c r="B114" t="s">
        <v>998</v>
      </c>
      <c r="C114" s="1" t="s">
        <v>459</v>
      </c>
      <c r="D114" s="1" t="s">
        <v>196</v>
      </c>
      <c r="E114" s="1" t="s">
        <v>879</v>
      </c>
      <c r="F114" s="1" t="s">
        <v>29</v>
      </c>
      <c r="G114" s="25" t="s">
        <v>896</v>
      </c>
      <c r="H114" s="25" t="s">
        <v>897</v>
      </c>
      <c r="I114" s="13">
        <v>40250</v>
      </c>
      <c r="J114" s="13">
        <v>0</v>
      </c>
      <c r="K114" s="13">
        <v>40250</v>
      </c>
      <c r="L114" s="13">
        <v>1155.18</v>
      </c>
      <c r="M114" s="13">
        <v>477.93</v>
      </c>
      <c r="N114" s="13">
        <f t="shared" si="6"/>
        <v>1223.5999999999999</v>
      </c>
      <c r="O114" s="13">
        <v>25</v>
      </c>
      <c r="P114" s="13">
        <f t="shared" si="4"/>
        <v>2881.71</v>
      </c>
      <c r="Q114" s="13">
        <f t="shared" si="5"/>
        <v>37368.29</v>
      </c>
    </row>
    <row r="115" spans="1:17" ht="24.95" customHeight="1" x14ac:dyDescent="0.25">
      <c r="A115" s="1">
        <v>108</v>
      </c>
      <c r="B115" t="s">
        <v>999</v>
      </c>
      <c r="C115" s="1" t="s">
        <v>459</v>
      </c>
      <c r="D115" s="1" t="s">
        <v>196</v>
      </c>
      <c r="E115" s="1" t="s">
        <v>879</v>
      </c>
      <c r="F115" s="1" t="s">
        <v>29</v>
      </c>
      <c r="G115" s="25" t="s">
        <v>888</v>
      </c>
      <c r="H115" s="25" t="s">
        <v>927</v>
      </c>
      <c r="I115" s="13">
        <v>51750</v>
      </c>
      <c r="J115" s="13">
        <v>0</v>
      </c>
      <c r="K115" s="13">
        <v>51750</v>
      </c>
      <c r="L115" s="13">
        <v>1485.23</v>
      </c>
      <c r="M115" s="13">
        <v>1843.67</v>
      </c>
      <c r="N115" s="13">
        <f t="shared" si="6"/>
        <v>1573.2</v>
      </c>
      <c r="O115" s="13">
        <v>2140.46</v>
      </c>
      <c r="P115" s="13">
        <f t="shared" si="4"/>
        <v>7042.56</v>
      </c>
      <c r="Q115" s="13">
        <f t="shared" si="5"/>
        <v>44707.44</v>
      </c>
    </row>
    <row r="116" spans="1:17" ht="24.95" customHeight="1" x14ac:dyDescent="0.25">
      <c r="A116" s="1">
        <v>109</v>
      </c>
      <c r="B116" t="s">
        <v>1000</v>
      </c>
      <c r="C116" s="1" t="s">
        <v>459</v>
      </c>
      <c r="D116" s="1" t="s">
        <v>196</v>
      </c>
      <c r="E116" s="1" t="s">
        <v>879</v>
      </c>
      <c r="F116" s="1" t="s">
        <v>29</v>
      </c>
      <c r="G116" s="25" t="s">
        <v>927</v>
      </c>
      <c r="H116" s="25" t="s">
        <v>969</v>
      </c>
      <c r="I116" s="13">
        <v>40250</v>
      </c>
      <c r="J116" s="13">
        <v>0</v>
      </c>
      <c r="K116" s="13">
        <v>40250</v>
      </c>
      <c r="L116" s="13">
        <v>1155.18</v>
      </c>
      <c r="M116" s="13">
        <v>477.93</v>
      </c>
      <c r="N116" s="13">
        <f t="shared" si="6"/>
        <v>1223.5999999999999</v>
      </c>
      <c r="O116" s="13">
        <v>425</v>
      </c>
      <c r="P116" s="13">
        <f t="shared" si="4"/>
        <v>3281.71</v>
      </c>
      <c r="Q116" s="13">
        <f t="shared" si="5"/>
        <v>36968.29</v>
      </c>
    </row>
    <row r="117" spans="1:17" ht="24.95" customHeight="1" x14ac:dyDescent="0.25">
      <c r="A117" s="1">
        <v>110</v>
      </c>
      <c r="B117" t="s">
        <v>1306</v>
      </c>
      <c r="C117" s="1" t="s">
        <v>459</v>
      </c>
      <c r="D117" t="s">
        <v>196</v>
      </c>
      <c r="E117" s="1" t="s">
        <v>879</v>
      </c>
      <c r="F117" s="1" t="s">
        <v>29</v>
      </c>
      <c r="G117" s="25" t="s">
        <v>889</v>
      </c>
      <c r="H117" s="25" t="s">
        <v>1285</v>
      </c>
      <c r="I117" s="13">
        <v>40250</v>
      </c>
      <c r="J117" s="13">
        <v>0</v>
      </c>
      <c r="K117" s="13">
        <v>40250</v>
      </c>
      <c r="L117" s="13">
        <v>1155.18</v>
      </c>
      <c r="M117" s="13">
        <v>477.93</v>
      </c>
      <c r="N117" s="13">
        <f t="shared" si="6"/>
        <v>1223.5999999999999</v>
      </c>
      <c r="O117" s="13">
        <v>25</v>
      </c>
      <c r="P117" s="13">
        <f t="shared" si="4"/>
        <v>2881.71</v>
      </c>
      <c r="Q117" s="13">
        <f t="shared" si="5"/>
        <v>37368.29</v>
      </c>
    </row>
    <row r="118" spans="1:17" ht="24.95" customHeight="1" x14ac:dyDescent="0.25">
      <c r="A118" s="1">
        <v>111</v>
      </c>
      <c r="B118" t="s">
        <v>1313</v>
      </c>
      <c r="C118" s="1" t="s">
        <v>459</v>
      </c>
      <c r="D118" t="s">
        <v>196</v>
      </c>
      <c r="E118" s="1" t="s">
        <v>879</v>
      </c>
      <c r="F118" s="1" t="s">
        <v>29</v>
      </c>
      <c r="G118" s="25" t="s">
        <v>969</v>
      </c>
      <c r="H118" s="25" t="s">
        <v>1312</v>
      </c>
      <c r="I118" s="13">
        <v>40250</v>
      </c>
      <c r="J118" s="13">
        <v>0</v>
      </c>
      <c r="K118" s="13">
        <v>40250</v>
      </c>
      <c r="L118" s="13">
        <v>1155.18</v>
      </c>
      <c r="M118" s="13">
        <v>477.93</v>
      </c>
      <c r="N118" s="13">
        <f t="shared" si="6"/>
        <v>1223.5999999999999</v>
      </c>
      <c r="O118" s="13">
        <v>25</v>
      </c>
      <c r="P118" s="13">
        <f t="shared" si="4"/>
        <v>2881.71</v>
      </c>
      <c r="Q118" s="13">
        <f t="shared" si="5"/>
        <v>37368.29</v>
      </c>
    </row>
    <row r="119" spans="1:17" ht="24.95" customHeight="1" x14ac:dyDescent="0.25">
      <c r="A119" s="1">
        <v>112</v>
      </c>
      <c r="B119" t="s">
        <v>1001</v>
      </c>
      <c r="C119" s="1" t="s">
        <v>555</v>
      </c>
      <c r="D119" s="1" t="s">
        <v>1002</v>
      </c>
      <c r="E119" s="1" t="s">
        <v>879</v>
      </c>
      <c r="F119" s="1" t="s">
        <v>29</v>
      </c>
      <c r="G119" s="25" t="s">
        <v>892</v>
      </c>
      <c r="H119" s="25" t="s">
        <v>893</v>
      </c>
      <c r="I119" s="13">
        <v>126500</v>
      </c>
      <c r="J119" s="13">
        <v>0</v>
      </c>
      <c r="K119" s="13">
        <v>126500</v>
      </c>
      <c r="L119" s="13">
        <f t="shared" si="7"/>
        <v>3630.55</v>
      </c>
      <c r="M119" s="13">
        <v>18338.830000000002</v>
      </c>
      <c r="N119" s="13">
        <f t="shared" si="6"/>
        <v>3845.6</v>
      </c>
      <c r="O119" s="13">
        <v>25</v>
      </c>
      <c r="P119" s="13">
        <f t="shared" si="4"/>
        <v>25839.98</v>
      </c>
      <c r="Q119" s="13">
        <f t="shared" si="5"/>
        <v>100660.02</v>
      </c>
    </row>
    <row r="120" spans="1:17" ht="24.95" customHeight="1" x14ac:dyDescent="0.25">
      <c r="A120" s="1">
        <v>113</v>
      </c>
      <c r="B120" t="s">
        <v>1003</v>
      </c>
      <c r="C120" s="1" t="s">
        <v>555</v>
      </c>
      <c r="D120" s="1" t="s">
        <v>196</v>
      </c>
      <c r="E120" s="1" t="s">
        <v>879</v>
      </c>
      <c r="F120" s="1" t="s">
        <v>29</v>
      </c>
      <c r="G120" s="25" t="s">
        <v>892</v>
      </c>
      <c r="H120" s="25" t="s">
        <v>893</v>
      </c>
      <c r="I120" s="13">
        <v>40250</v>
      </c>
      <c r="J120" s="13">
        <v>0</v>
      </c>
      <c r="K120" s="13">
        <v>40250</v>
      </c>
      <c r="L120" s="13">
        <v>1155.18</v>
      </c>
      <c r="M120" s="13">
        <v>477.93</v>
      </c>
      <c r="N120" s="13">
        <f t="shared" si="6"/>
        <v>1223.5999999999999</v>
      </c>
      <c r="O120" s="13">
        <v>25</v>
      </c>
      <c r="P120" s="13">
        <f t="shared" si="4"/>
        <v>2881.71</v>
      </c>
      <c r="Q120" s="13">
        <f t="shared" si="5"/>
        <v>37368.29</v>
      </c>
    </row>
    <row r="121" spans="1:17" ht="24.95" customHeight="1" x14ac:dyDescent="0.25">
      <c r="A121" s="1">
        <v>114</v>
      </c>
      <c r="B121" t="s">
        <v>1004</v>
      </c>
      <c r="C121" s="1" t="s">
        <v>555</v>
      </c>
      <c r="D121" t="s">
        <v>1005</v>
      </c>
      <c r="E121" s="1" t="s">
        <v>879</v>
      </c>
      <c r="F121" s="1" t="s">
        <v>29</v>
      </c>
      <c r="G121" s="25" t="s">
        <v>915</v>
      </c>
      <c r="H121" s="25" t="s">
        <v>916</v>
      </c>
      <c r="I121" s="13">
        <v>35000</v>
      </c>
      <c r="J121" s="13">
        <v>0</v>
      </c>
      <c r="K121" s="13">
        <v>35000</v>
      </c>
      <c r="L121" s="13">
        <f t="shared" si="7"/>
        <v>1004.5</v>
      </c>
      <c r="M121" s="13">
        <v>0</v>
      </c>
      <c r="N121" s="13">
        <f t="shared" si="6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ht="24.95" customHeight="1" x14ac:dyDescent="0.25">
      <c r="A122" s="1">
        <v>115</v>
      </c>
      <c r="B122" t="s">
        <v>1395</v>
      </c>
      <c r="C122" s="1" t="s">
        <v>555</v>
      </c>
      <c r="D122" t="s">
        <v>911</v>
      </c>
      <c r="E122" s="1" t="s">
        <v>879</v>
      </c>
      <c r="F122" s="1" t="s">
        <v>37</v>
      </c>
      <c r="G122" s="25" t="s">
        <v>1309</v>
      </c>
      <c r="H122" s="25" t="s">
        <v>1394</v>
      </c>
      <c r="I122" s="13">
        <v>34500</v>
      </c>
      <c r="J122" s="13">
        <v>0</v>
      </c>
      <c r="K122" s="13">
        <v>34500</v>
      </c>
      <c r="L122" s="13">
        <v>990.15</v>
      </c>
      <c r="M122" s="13">
        <v>0</v>
      </c>
      <c r="N122" s="13">
        <f t="shared" si="6"/>
        <v>1048.8</v>
      </c>
      <c r="O122" s="13">
        <v>25</v>
      </c>
      <c r="P122" s="13">
        <f t="shared" si="4"/>
        <v>2063.9499999999998</v>
      </c>
      <c r="Q122" s="13">
        <f t="shared" si="5"/>
        <v>32436.05</v>
      </c>
    </row>
    <row r="123" spans="1:17" ht="24.95" customHeight="1" x14ac:dyDescent="0.25">
      <c r="A123" s="1">
        <v>116</v>
      </c>
      <c r="B123" t="s">
        <v>1315</v>
      </c>
      <c r="C123" s="1" t="s">
        <v>555</v>
      </c>
      <c r="D123" t="s">
        <v>182</v>
      </c>
      <c r="E123" s="1" t="s">
        <v>879</v>
      </c>
      <c r="F123" s="1" t="s">
        <v>29</v>
      </c>
      <c r="G123" s="25" t="s">
        <v>969</v>
      </c>
      <c r="H123" s="25" t="s">
        <v>1312</v>
      </c>
      <c r="I123" s="13">
        <v>45000</v>
      </c>
      <c r="J123" s="13">
        <v>0</v>
      </c>
      <c r="K123" s="13">
        <v>45000</v>
      </c>
      <c r="L123" s="13">
        <v>1291.5</v>
      </c>
      <c r="M123" s="13">
        <v>1148.33</v>
      </c>
      <c r="N123" s="13">
        <f t="shared" si="6"/>
        <v>1368</v>
      </c>
      <c r="O123" s="13">
        <v>10642.47</v>
      </c>
      <c r="P123" s="13">
        <f t="shared" si="4"/>
        <v>14450.3</v>
      </c>
      <c r="Q123" s="13">
        <f t="shared" si="5"/>
        <v>30549.7</v>
      </c>
    </row>
    <row r="124" spans="1:17" ht="24.95" customHeight="1" x14ac:dyDescent="0.25">
      <c r="A124" s="1">
        <v>117</v>
      </c>
      <c r="B124" t="s">
        <v>1477</v>
      </c>
      <c r="C124" s="1" t="s">
        <v>555</v>
      </c>
      <c r="D124" t="s">
        <v>182</v>
      </c>
      <c r="E124" s="1" t="s">
        <v>879</v>
      </c>
      <c r="F124" s="1" t="s">
        <v>29</v>
      </c>
      <c r="G124" s="25" t="s">
        <v>1478</v>
      </c>
      <c r="H124" s="25" t="s">
        <v>1479</v>
      </c>
      <c r="I124" s="13">
        <v>35000</v>
      </c>
      <c r="J124" s="13">
        <v>0</v>
      </c>
      <c r="K124" s="13">
        <v>35000</v>
      </c>
      <c r="L124" s="13">
        <v>1004.5</v>
      </c>
      <c r="M124" s="13">
        <v>0</v>
      </c>
      <c r="N124" s="13">
        <f t="shared" si="6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ht="24.95" customHeight="1" x14ac:dyDescent="0.25">
      <c r="A125" s="1">
        <v>118</v>
      </c>
      <c r="B125" s="1" t="s">
        <v>1006</v>
      </c>
      <c r="C125" s="1" t="s">
        <v>401</v>
      </c>
      <c r="D125" s="1" t="s">
        <v>1002</v>
      </c>
      <c r="E125" s="1" t="s">
        <v>879</v>
      </c>
      <c r="F125" s="1" t="s">
        <v>29</v>
      </c>
      <c r="G125" s="25" t="s">
        <v>892</v>
      </c>
      <c r="H125" s="25" t="s">
        <v>893</v>
      </c>
      <c r="I125" s="13">
        <v>126500</v>
      </c>
      <c r="J125" s="13">
        <v>0</v>
      </c>
      <c r="K125" s="13">
        <v>126500</v>
      </c>
      <c r="L125" s="13">
        <f t="shared" si="7"/>
        <v>3630.55</v>
      </c>
      <c r="M125" s="13">
        <v>18338.830000000002</v>
      </c>
      <c r="N125" s="13">
        <f t="shared" si="6"/>
        <v>3845.6</v>
      </c>
      <c r="O125" s="13">
        <v>25</v>
      </c>
      <c r="P125" s="13">
        <f t="shared" si="4"/>
        <v>25839.98</v>
      </c>
      <c r="Q125" s="13">
        <f t="shared" si="5"/>
        <v>100660.02</v>
      </c>
    </row>
    <row r="126" spans="1:17" ht="24.95" customHeight="1" x14ac:dyDescent="0.25">
      <c r="A126" s="1">
        <v>119</v>
      </c>
      <c r="B126" s="1" t="s">
        <v>1007</v>
      </c>
      <c r="C126" s="1" t="s">
        <v>401</v>
      </c>
      <c r="D126" s="1" t="s">
        <v>196</v>
      </c>
      <c r="E126" s="1" t="s">
        <v>879</v>
      </c>
      <c r="F126" s="1" t="s">
        <v>29</v>
      </c>
      <c r="G126" s="25" t="s">
        <v>903</v>
      </c>
      <c r="H126" s="25" t="s">
        <v>904</v>
      </c>
      <c r="I126" s="13">
        <v>40250</v>
      </c>
      <c r="J126" s="13">
        <v>0</v>
      </c>
      <c r="K126" s="13">
        <v>40250</v>
      </c>
      <c r="L126" s="13">
        <v>1155.18</v>
      </c>
      <c r="M126" s="13">
        <v>477.93</v>
      </c>
      <c r="N126" s="13">
        <f t="shared" si="6"/>
        <v>1223.5999999999999</v>
      </c>
      <c r="O126" s="13">
        <v>25</v>
      </c>
      <c r="P126" s="13">
        <f t="shared" si="4"/>
        <v>2881.71</v>
      </c>
      <c r="Q126" s="13">
        <f t="shared" si="5"/>
        <v>37368.29</v>
      </c>
    </row>
    <row r="127" spans="1:17" ht="24.95" customHeight="1" x14ac:dyDescent="0.25">
      <c r="A127" s="1">
        <v>120</v>
      </c>
      <c r="B127" s="1" t="s">
        <v>1008</v>
      </c>
      <c r="C127" s="1" t="s">
        <v>401</v>
      </c>
      <c r="D127" s="1" t="s">
        <v>321</v>
      </c>
      <c r="E127" s="1" t="s">
        <v>879</v>
      </c>
      <c r="F127" s="1" t="s">
        <v>29</v>
      </c>
      <c r="G127" s="25" t="s">
        <v>880</v>
      </c>
      <c r="H127" s="25" t="s">
        <v>881</v>
      </c>
      <c r="I127" s="13">
        <v>50000</v>
      </c>
      <c r="K127" s="13">
        <v>50000</v>
      </c>
      <c r="L127" s="13">
        <f t="shared" si="7"/>
        <v>1435</v>
      </c>
      <c r="M127" s="13">
        <v>1854</v>
      </c>
      <c r="N127" s="13">
        <f t="shared" si="6"/>
        <v>1520</v>
      </c>
      <c r="O127" s="13">
        <v>6027.08</v>
      </c>
      <c r="P127" s="13">
        <f t="shared" si="4"/>
        <v>10836.08</v>
      </c>
      <c r="Q127" s="13">
        <f t="shared" si="5"/>
        <v>39163.919999999998</v>
      </c>
    </row>
    <row r="128" spans="1:17" ht="24.95" customHeight="1" x14ac:dyDescent="0.25">
      <c r="A128" s="1">
        <v>121</v>
      </c>
      <c r="B128" t="s">
        <v>1009</v>
      </c>
      <c r="C128" s="1" t="s">
        <v>401</v>
      </c>
      <c r="D128" s="1" t="s">
        <v>196</v>
      </c>
      <c r="E128" s="1" t="s">
        <v>879</v>
      </c>
      <c r="F128" s="1" t="s">
        <v>29</v>
      </c>
      <c r="G128" s="25" t="s">
        <v>903</v>
      </c>
      <c r="H128" s="25" t="s">
        <v>904</v>
      </c>
      <c r="I128" s="13">
        <v>40250</v>
      </c>
      <c r="J128" s="13">
        <v>0</v>
      </c>
      <c r="K128" s="13">
        <v>40250</v>
      </c>
      <c r="L128" s="13">
        <v>1155.18</v>
      </c>
      <c r="M128" s="13">
        <v>477.93</v>
      </c>
      <c r="N128" s="13">
        <f t="shared" si="6"/>
        <v>1223.5999999999999</v>
      </c>
      <c r="O128" s="13">
        <v>25</v>
      </c>
      <c r="P128" s="13">
        <f t="shared" si="4"/>
        <v>2881.71</v>
      </c>
      <c r="Q128" s="13">
        <f t="shared" si="5"/>
        <v>37368.29</v>
      </c>
    </row>
    <row r="129" spans="1:16345" ht="24.95" customHeight="1" x14ac:dyDescent="0.25">
      <c r="A129" s="1">
        <v>122</v>
      </c>
      <c r="B129" t="s">
        <v>1010</v>
      </c>
      <c r="C129" s="1" t="s">
        <v>1011</v>
      </c>
      <c r="D129" s="1" t="s">
        <v>196</v>
      </c>
      <c r="E129" s="1" t="s">
        <v>879</v>
      </c>
      <c r="F129" s="1" t="s">
        <v>29</v>
      </c>
      <c r="G129" s="25" t="s">
        <v>880</v>
      </c>
      <c r="H129" s="25" t="s">
        <v>881</v>
      </c>
      <c r="I129" s="13">
        <v>57500</v>
      </c>
      <c r="J129" s="13">
        <v>0</v>
      </c>
      <c r="K129" s="13">
        <v>57500</v>
      </c>
      <c r="L129" s="13">
        <f t="shared" si="7"/>
        <v>1650.25</v>
      </c>
      <c r="M129" s="13">
        <v>3016.23</v>
      </c>
      <c r="N129" s="13">
        <f t="shared" si="6"/>
        <v>1748</v>
      </c>
      <c r="O129" s="13">
        <v>4546.6000000000004</v>
      </c>
      <c r="P129" s="13">
        <f t="shared" si="4"/>
        <v>10961.08</v>
      </c>
      <c r="Q129" s="13">
        <f t="shared" si="5"/>
        <v>46538.92</v>
      </c>
    </row>
    <row r="130" spans="1:16345" ht="24.95" customHeight="1" x14ac:dyDescent="0.25">
      <c r="A130" s="1">
        <v>123</v>
      </c>
      <c r="B130" t="s">
        <v>1012</v>
      </c>
      <c r="C130" s="1" t="s">
        <v>401</v>
      </c>
      <c r="D130" s="1" t="s">
        <v>321</v>
      </c>
      <c r="E130" s="1" t="s">
        <v>879</v>
      </c>
      <c r="F130" s="1" t="s">
        <v>29</v>
      </c>
      <c r="G130" s="25" t="s">
        <v>930</v>
      </c>
      <c r="H130" s="25" t="s">
        <v>915</v>
      </c>
      <c r="I130" s="13">
        <v>35000</v>
      </c>
      <c r="J130" s="13">
        <v>0</v>
      </c>
      <c r="K130" s="13">
        <v>35000</v>
      </c>
      <c r="L130" s="13">
        <f t="shared" si="7"/>
        <v>1004.5</v>
      </c>
      <c r="M130" s="13">
        <v>0</v>
      </c>
      <c r="N130" s="13">
        <f t="shared" si="6"/>
        <v>1064</v>
      </c>
      <c r="O130" s="13">
        <v>25</v>
      </c>
      <c r="P130" s="13">
        <f t="shared" si="4"/>
        <v>2093.5</v>
      </c>
      <c r="Q130" s="13">
        <f t="shared" si="5"/>
        <v>32906.5</v>
      </c>
    </row>
    <row r="131" spans="1:16345" ht="24.95" customHeight="1" x14ac:dyDescent="0.25">
      <c r="A131" s="1">
        <v>124</v>
      </c>
      <c r="B131" t="s">
        <v>1013</v>
      </c>
      <c r="C131" s="1" t="s">
        <v>401</v>
      </c>
      <c r="D131" s="1" t="s">
        <v>196</v>
      </c>
      <c r="E131" s="1" t="s">
        <v>879</v>
      </c>
      <c r="F131" s="1" t="s">
        <v>29</v>
      </c>
      <c r="G131" s="25" t="s">
        <v>892</v>
      </c>
      <c r="H131" s="25" t="s">
        <v>893</v>
      </c>
      <c r="I131" s="13">
        <v>40250</v>
      </c>
      <c r="J131" s="13">
        <v>0</v>
      </c>
      <c r="K131" s="13">
        <v>40250</v>
      </c>
      <c r="L131" s="13">
        <v>1155.18</v>
      </c>
      <c r="M131" s="13">
        <v>477.93</v>
      </c>
      <c r="N131" s="13">
        <f t="shared" si="6"/>
        <v>1223.5999999999999</v>
      </c>
      <c r="O131" s="13">
        <v>25</v>
      </c>
      <c r="P131" s="13">
        <f t="shared" si="4"/>
        <v>2881.71</v>
      </c>
      <c r="Q131" s="13">
        <f t="shared" si="5"/>
        <v>37368.29</v>
      </c>
    </row>
    <row r="132" spans="1:16345" ht="24.95" customHeight="1" x14ac:dyDescent="0.25">
      <c r="A132" s="1">
        <v>125</v>
      </c>
      <c r="B132" t="s">
        <v>1014</v>
      </c>
      <c r="C132" s="1" t="s">
        <v>686</v>
      </c>
      <c r="D132" s="1" t="s">
        <v>196</v>
      </c>
      <c r="E132" s="1" t="s">
        <v>879</v>
      </c>
      <c r="F132" s="1" t="s">
        <v>37</v>
      </c>
      <c r="G132" s="25" t="s">
        <v>930</v>
      </c>
      <c r="H132" s="25" t="s">
        <v>915</v>
      </c>
      <c r="I132" s="13">
        <v>35000</v>
      </c>
      <c r="J132" s="13">
        <v>0</v>
      </c>
      <c r="K132" s="13">
        <v>35000</v>
      </c>
      <c r="L132" s="13">
        <f t="shared" si="7"/>
        <v>1004.5</v>
      </c>
      <c r="M132" s="13">
        <v>0</v>
      </c>
      <c r="N132" s="13">
        <f t="shared" si="6"/>
        <v>1064</v>
      </c>
      <c r="O132" s="13">
        <v>25</v>
      </c>
      <c r="P132" s="13">
        <f t="shared" si="4"/>
        <v>2093.5</v>
      </c>
      <c r="Q132" s="13">
        <f t="shared" si="5"/>
        <v>32906.5</v>
      </c>
    </row>
    <row r="133" spans="1:16345" ht="24.95" customHeight="1" x14ac:dyDescent="0.25">
      <c r="A133" s="1">
        <v>126</v>
      </c>
      <c r="B133" t="s">
        <v>1505</v>
      </c>
      <c r="C133" s="1" t="s">
        <v>791</v>
      </c>
      <c r="D133" s="1" t="s">
        <v>1015</v>
      </c>
      <c r="E133" s="1" t="s">
        <v>879</v>
      </c>
      <c r="F133" s="1" t="s">
        <v>37</v>
      </c>
      <c r="G133" s="25" t="s">
        <v>887</v>
      </c>
      <c r="H133" s="25" t="s">
        <v>888</v>
      </c>
      <c r="I133" s="13">
        <v>35000</v>
      </c>
      <c r="J133" s="13">
        <v>0</v>
      </c>
      <c r="K133" s="13">
        <v>35000</v>
      </c>
      <c r="L133" s="13">
        <f t="shared" si="7"/>
        <v>1004.5</v>
      </c>
      <c r="M133" s="13">
        <v>0</v>
      </c>
      <c r="N133" s="13">
        <f t="shared" si="6"/>
        <v>1064</v>
      </c>
      <c r="O133" s="13">
        <v>425</v>
      </c>
      <c r="P133" s="13">
        <f t="shared" si="4"/>
        <v>2493.5</v>
      </c>
      <c r="Q133" s="13">
        <f t="shared" si="5"/>
        <v>32506.5</v>
      </c>
    </row>
    <row r="134" spans="1:16345" ht="24.95" customHeight="1" x14ac:dyDescent="0.25">
      <c r="A134" s="1">
        <v>127</v>
      </c>
      <c r="B134" t="s">
        <v>1016</v>
      </c>
      <c r="C134" s="1" t="s">
        <v>791</v>
      </c>
      <c r="D134" s="1" t="s">
        <v>1015</v>
      </c>
      <c r="E134" s="1" t="s">
        <v>879</v>
      </c>
      <c r="F134" s="1" t="s">
        <v>37</v>
      </c>
      <c r="G134" s="25" t="s">
        <v>903</v>
      </c>
      <c r="H134" s="25" t="s">
        <v>923</v>
      </c>
      <c r="I134" s="13">
        <v>40250</v>
      </c>
      <c r="J134" s="13">
        <v>0</v>
      </c>
      <c r="K134" s="13">
        <v>40250</v>
      </c>
      <c r="L134" s="13">
        <v>1155.18</v>
      </c>
      <c r="M134" s="13">
        <v>477.93</v>
      </c>
      <c r="N134" s="13">
        <f t="shared" si="6"/>
        <v>1223.5999999999999</v>
      </c>
      <c r="O134" s="13">
        <v>25</v>
      </c>
      <c r="P134" s="13">
        <f t="shared" si="4"/>
        <v>2881.71</v>
      </c>
      <c r="Q134" s="13">
        <f t="shared" si="5"/>
        <v>37368.29</v>
      </c>
    </row>
    <row r="135" spans="1:16345" ht="24.95" customHeight="1" x14ac:dyDescent="0.25">
      <c r="A135" s="1">
        <v>128</v>
      </c>
      <c r="B135" t="s">
        <v>1017</v>
      </c>
      <c r="C135" s="1" t="s">
        <v>791</v>
      </c>
      <c r="D135" s="1" t="s">
        <v>1018</v>
      </c>
      <c r="E135" s="1" t="s">
        <v>879</v>
      </c>
      <c r="F135" s="1" t="s">
        <v>37</v>
      </c>
      <c r="G135" s="25" t="s">
        <v>887</v>
      </c>
      <c r="H135" s="25" t="s">
        <v>888</v>
      </c>
      <c r="I135" s="13">
        <v>34500</v>
      </c>
      <c r="J135" s="13">
        <v>0</v>
      </c>
      <c r="K135" s="13">
        <v>34500</v>
      </c>
      <c r="L135" s="13">
        <f t="shared" si="7"/>
        <v>990.15</v>
      </c>
      <c r="M135" s="13">
        <v>0</v>
      </c>
      <c r="N135" s="13">
        <f t="shared" si="6"/>
        <v>1048.8</v>
      </c>
      <c r="O135" s="13">
        <v>25</v>
      </c>
      <c r="P135" s="13">
        <f t="shared" si="4"/>
        <v>2063.9499999999998</v>
      </c>
      <c r="Q135" s="13">
        <f t="shared" si="5"/>
        <v>32436.05</v>
      </c>
    </row>
    <row r="136" spans="1:16345" ht="24.95" customHeight="1" x14ac:dyDescent="0.25">
      <c r="A136" s="1">
        <v>129</v>
      </c>
      <c r="B136" t="s">
        <v>1019</v>
      </c>
      <c r="C136" s="1" t="s">
        <v>791</v>
      </c>
      <c r="D136" t="s">
        <v>98</v>
      </c>
      <c r="E136" s="1" t="s">
        <v>879</v>
      </c>
      <c r="F136" s="1" t="s">
        <v>29</v>
      </c>
      <c r="G136" s="25" t="s">
        <v>881</v>
      </c>
      <c r="H136" s="25" t="s">
        <v>889</v>
      </c>
      <c r="I136" s="13">
        <v>40250</v>
      </c>
      <c r="J136" s="13">
        <v>0</v>
      </c>
      <c r="K136" s="13">
        <v>40250</v>
      </c>
      <c r="L136" s="13">
        <v>1155.18</v>
      </c>
      <c r="M136" s="13">
        <v>477.93</v>
      </c>
      <c r="N136" s="13">
        <f t="shared" si="6"/>
        <v>1223.5999999999999</v>
      </c>
      <c r="O136" s="13">
        <v>25</v>
      </c>
      <c r="P136" s="13">
        <f t="shared" si="4"/>
        <v>2881.71</v>
      </c>
      <c r="Q136" s="13">
        <f t="shared" si="5"/>
        <v>37368.29</v>
      </c>
    </row>
    <row r="137" spans="1:16345" ht="24.95" customHeight="1" x14ac:dyDescent="0.25">
      <c r="A137" s="1">
        <v>130</v>
      </c>
      <c r="B137" t="s">
        <v>1020</v>
      </c>
      <c r="C137" s="1" t="s">
        <v>791</v>
      </c>
      <c r="D137" t="s">
        <v>98</v>
      </c>
      <c r="E137" s="1" t="s">
        <v>879</v>
      </c>
      <c r="F137" s="1" t="s">
        <v>29</v>
      </c>
      <c r="G137" s="25" t="s">
        <v>881</v>
      </c>
      <c r="H137" s="25" t="s">
        <v>889</v>
      </c>
      <c r="I137" s="13">
        <v>40250</v>
      </c>
      <c r="J137" s="13">
        <v>0</v>
      </c>
      <c r="K137" s="13">
        <v>40250</v>
      </c>
      <c r="L137" s="13">
        <v>1155.18</v>
      </c>
      <c r="M137" s="13">
        <v>477.93</v>
      </c>
      <c r="N137" s="13">
        <f t="shared" si="6"/>
        <v>1223.5999999999999</v>
      </c>
      <c r="O137" s="13">
        <v>425</v>
      </c>
      <c r="P137" s="13">
        <f t="shared" ref="P137:P143" si="8">+L137+M137+N137+O137</f>
        <v>3281.71</v>
      </c>
      <c r="Q137" s="13">
        <f t="shared" ref="Q137:Q143" si="9">+I137-P137</f>
        <v>36968.29</v>
      </c>
    </row>
    <row r="138" spans="1:16345" ht="24.95" customHeight="1" x14ac:dyDescent="0.25">
      <c r="A138" s="1">
        <v>131</v>
      </c>
      <c r="B138" t="s">
        <v>1284</v>
      </c>
      <c r="C138" s="1" t="s">
        <v>791</v>
      </c>
      <c r="D138" t="s">
        <v>98</v>
      </c>
      <c r="E138" s="1" t="s">
        <v>879</v>
      </c>
      <c r="F138" s="1" t="s">
        <v>29</v>
      </c>
      <c r="G138" s="25" t="s">
        <v>1308</v>
      </c>
      <c r="H138" s="25" t="s">
        <v>1309</v>
      </c>
      <c r="I138" s="13">
        <v>57500</v>
      </c>
      <c r="J138" s="13">
        <v>0</v>
      </c>
      <c r="K138" s="13">
        <v>57500</v>
      </c>
      <c r="L138" s="13">
        <v>1650.25</v>
      </c>
      <c r="M138" s="13">
        <v>2673.13</v>
      </c>
      <c r="N138" s="13">
        <f t="shared" si="6"/>
        <v>1748</v>
      </c>
      <c r="O138" s="13">
        <v>1740.46</v>
      </c>
      <c r="P138" s="13">
        <f t="shared" si="8"/>
        <v>7811.84</v>
      </c>
      <c r="Q138" s="13">
        <f t="shared" si="9"/>
        <v>49688.160000000003</v>
      </c>
    </row>
    <row r="139" spans="1:16345" ht="24.95" customHeight="1" x14ac:dyDescent="0.25">
      <c r="A139" s="1">
        <v>132</v>
      </c>
      <c r="B139" t="s">
        <v>1286</v>
      </c>
      <c r="C139" s="1" t="s">
        <v>791</v>
      </c>
      <c r="D139" t="s">
        <v>993</v>
      </c>
      <c r="E139" s="1" t="s">
        <v>879</v>
      </c>
      <c r="F139" s="1" t="s">
        <v>37</v>
      </c>
      <c r="G139" s="25" t="s">
        <v>1308</v>
      </c>
      <c r="H139" s="25" t="s">
        <v>1309</v>
      </c>
      <c r="I139" s="13">
        <v>46000</v>
      </c>
      <c r="J139" s="13">
        <v>0</v>
      </c>
      <c r="K139" s="13">
        <v>46000</v>
      </c>
      <c r="L139" s="13">
        <v>1320.2</v>
      </c>
      <c r="M139" s="13">
        <v>774.82</v>
      </c>
      <c r="N139" s="13">
        <f t="shared" si="6"/>
        <v>1398.4</v>
      </c>
      <c r="O139" s="13">
        <v>3455.92</v>
      </c>
      <c r="P139" s="13">
        <f t="shared" si="8"/>
        <v>6949.34</v>
      </c>
      <c r="Q139" s="13">
        <f t="shared" si="9"/>
        <v>39050.660000000003</v>
      </c>
    </row>
    <row r="140" spans="1:16345" ht="24.95" customHeight="1" x14ac:dyDescent="0.25">
      <c r="A140" s="1">
        <v>133</v>
      </c>
      <c r="B140" t="s">
        <v>1287</v>
      </c>
      <c r="C140" s="1" t="s">
        <v>791</v>
      </c>
      <c r="D140" t="s">
        <v>196</v>
      </c>
      <c r="E140" s="1" t="s">
        <v>879</v>
      </c>
      <c r="F140" s="1" t="s">
        <v>37</v>
      </c>
      <c r="G140" s="25" t="s">
        <v>1308</v>
      </c>
      <c r="H140" s="25" t="s">
        <v>1309</v>
      </c>
      <c r="I140" s="13">
        <v>57500</v>
      </c>
      <c r="J140" s="13">
        <v>0</v>
      </c>
      <c r="K140" s="13">
        <v>57500</v>
      </c>
      <c r="L140" s="13">
        <v>1650.25</v>
      </c>
      <c r="M140" s="13">
        <v>3016.23</v>
      </c>
      <c r="N140" s="13">
        <f t="shared" si="6"/>
        <v>1748</v>
      </c>
      <c r="O140" s="13">
        <v>25</v>
      </c>
      <c r="P140" s="13">
        <f t="shared" si="8"/>
        <v>6439.48</v>
      </c>
      <c r="Q140" s="13">
        <f t="shared" si="9"/>
        <v>51060.520000000004</v>
      </c>
    </row>
    <row r="141" spans="1:16345" ht="24.95" customHeight="1" x14ac:dyDescent="0.25">
      <c r="A141" s="1">
        <v>134</v>
      </c>
      <c r="B141" t="s">
        <v>1396</v>
      </c>
      <c r="C141" s="1" t="s">
        <v>791</v>
      </c>
      <c r="D141" t="s">
        <v>196</v>
      </c>
      <c r="E141" s="1" t="s">
        <v>879</v>
      </c>
      <c r="F141" s="1" t="s">
        <v>29</v>
      </c>
      <c r="G141" s="25" t="s">
        <v>1309</v>
      </c>
      <c r="H141" s="25" t="s">
        <v>1394</v>
      </c>
      <c r="I141" s="13">
        <v>57500</v>
      </c>
      <c r="J141" s="13">
        <v>0</v>
      </c>
      <c r="K141" s="13">
        <v>57500</v>
      </c>
      <c r="L141" s="13">
        <v>1650.25</v>
      </c>
      <c r="M141" s="13">
        <v>3016.23</v>
      </c>
      <c r="N141" s="13">
        <f t="shared" si="6"/>
        <v>1748</v>
      </c>
      <c r="O141" s="13">
        <v>25</v>
      </c>
      <c r="P141" s="13">
        <f t="shared" si="8"/>
        <v>6439.48</v>
      </c>
      <c r="Q141" s="13">
        <f t="shared" si="9"/>
        <v>51060.520000000004</v>
      </c>
    </row>
    <row r="142" spans="1:16345" ht="24.95" customHeight="1" x14ac:dyDescent="0.25">
      <c r="A142" s="1">
        <v>135</v>
      </c>
      <c r="B142" t="s">
        <v>1499</v>
      </c>
      <c r="C142" s="1" t="s">
        <v>791</v>
      </c>
      <c r="D142" t="s">
        <v>196</v>
      </c>
      <c r="E142" s="1" t="s">
        <v>879</v>
      </c>
      <c r="F142" s="1" t="s">
        <v>29</v>
      </c>
      <c r="G142" s="25" t="s">
        <v>1394</v>
      </c>
      <c r="H142" s="25" t="s">
        <v>1496</v>
      </c>
      <c r="I142" s="13">
        <v>35000</v>
      </c>
      <c r="J142" s="13">
        <v>0</v>
      </c>
      <c r="K142" s="13">
        <v>35000</v>
      </c>
      <c r="L142" s="13">
        <v>1004.5</v>
      </c>
      <c r="M142" s="13">
        <v>0</v>
      </c>
      <c r="N142" s="13">
        <f t="shared" si="6"/>
        <v>1064</v>
      </c>
      <c r="O142" s="13">
        <v>25</v>
      </c>
      <c r="P142" s="13">
        <f t="shared" si="8"/>
        <v>2093.5</v>
      </c>
      <c r="Q142" s="13">
        <f t="shared" si="9"/>
        <v>32906.5</v>
      </c>
    </row>
    <row r="143" spans="1:16345" ht="24.95" customHeight="1" x14ac:dyDescent="0.25">
      <c r="A143" s="1">
        <v>136</v>
      </c>
      <c r="B143" t="s">
        <v>1446</v>
      </c>
      <c r="C143" s="1" t="s">
        <v>791</v>
      </c>
      <c r="D143" t="s">
        <v>1447</v>
      </c>
      <c r="E143" s="1" t="s">
        <v>879</v>
      </c>
      <c r="F143" s="1" t="s">
        <v>37</v>
      </c>
      <c r="G143" s="25" t="s">
        <v>1312</v>
      </c>
      <c r="H143" s="25" t="s">
        <v>1445</v>
      </c>
      <c r="I143" s="13">
        <v>40250</v>
      </c>
      <c r="J143" s="13">
        <v>0</v>
      </c>
      <c r="K143" s="13">
        <v>40250</v>
      </c>
      <c r="L143" s="13">
        <v>1155.18</v>
      </c>
      <c r="M143" s="13">
        <v>477.93</v>
      </c>
      <c r="N143" s="13">
        <f t="shared" ref="N143" si="10">+I143*3.04%</f>
        <v>1223.5999999999999</v>
      </c>
      <c r="O143" s="13">
        <v>25</v>
      </c>
      <c r="P143" s="13">
        <f t="shared" si="8"/>
        <v>2881.71</v>
      </c>
      <c r="Q143" s="13">
        <f t="shared" si="9"/>
        <v>37368.29</v>
      </c>
    </row>
    <row r="144" spans="1:1634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</row>
    <row r="145" spans="6:17" x14ac:dyDescent="0.25">
      <c r="G145" s="25"/>
      <c r="H145" s="25"/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f>+L145+M145+N145+O145</f>
        <v>0</v>
      </c>
      <c r="Q145" s="13">
        <v>0</v>
      </c>
    </row>
    <row r="146" spans="6:17" x14ac:dyDescent="0.25">
      <c r="G146" s="25"/>
      <c r="H146" s="25"/>
      <c r="I146" s="26">
        <f>SUM(I8:I145)</f>
        <v>6397450</v>
      </c>
      <c r="J146" s="26">
        <f>SUM(J9:J145)</f>
        <v>0</v>
      </c>
      <c r="K146" s="26">
        <f t="shared" ref="K146:Q146" si="11">SUM(K8:K145)</f>
        <v>6397450</v>
      </c>
      <c r="L146" s="26">
        <f>SUM(L8:L145)</f>
        <v>183607.05999999971</v>
      </c>
      <c r="M146" s="26">
        <f t="shared" si="11"/>
        <v>256358.49999999968</v>
      </c>
      <c r="N146" s="26">
        <f t="shared" si="11"/>
        <v>194482.48000000019</v>
      </c>
      <c r="O146" s="26">
        <f t="shared" si="11"/>
        <v>81145.36</v>
      </c>
      <c r="P146" s="26">
        <f>SUM(P8:P145)</f>
        <v>715593.39999999967</v>
      </c>
      <c r="Q146" s="26">
        <f t="shared" si="11"/>
        <v>5681856.5999999987</v>
      </c>
    </row>
    <row r="147" spans="6:17" x14ac:dyDescent="0.25">
      <c r="G147" s="25"/>
      <c r="H147" s="25"/>
    </row>
    <row r="148" spans="6:17" x14ac:dyDescent="0.25">
      <c r="G148" s="25"/>
      <c r="H148" s="25"/>
    </row>
    <row r="149" spans="6:17" x14ac:dyDescent="0.25">
      <c r="G149" s="25"/>
      <c r="H149" s="25"/>
      <c r="I149" s="14"/>
      <c r="J149"/>
      <c r="K149" s="14"/>
      <c r="L149" s="14"/>
      <c r="M149" s="14"/>
      <c r="N149" s="14"/>
      <c r="O149" s="14"/>
      <c r="P149" s="14"/>
      <c r="Q149" s="14"/>
    </row>
    <row r="150" spans="6:17" ht="15" customHeight="1" x14ac:dyDescent="0.25">
      <c r="F150" s="52" t="s">
        <v>871</v>
      </c>
      <c r="G150" s="52"/>
      <c r="H150" s="52"/>
      <c r="I150" s="14"/>
      <c r="J150"/>
      <c r="K150" s="14"/>
      <c r="L150" s="14"/>
      <c r="M150" s="14"/>
      <c r="N150" s="14"/>
      <c r="O150" s="14"/>
      <c r="P150" s="14"/>
      <c r="Q150" s="14"/>
    </row>
    <row r="151" spans="6:17" x14ac:dyDescent="0.25">
      <c r="F151" s="53" t="s">
        <v>872</v>
      </c>
      <c r="G151" s="53"/>
      <c r="H151" s="53"/>
      <c r="P151" s="1"/>
      <c r="Q151" s="1"/>
    </row>
    <row r="152" spans="6:17" x14ac:dyDescent="0.25">
      <c r="G152" s="25"/>
      <c r="H152" s="25"/>
      <c r="I152" s="14"/>
      <c r="J152"/>
      <c r="K152" s="14"/>
      <c r="L152" s="14"/>
      <c r="M152" s="14"/>
      <c r="N152" s="14"/>
      <c r="O152" s="14"/>
      <c r="P152" s="14"/>
      <c r="Q152" s="14"/>
    </row>
    <row r="153" spans="6:17" x14ac:dyDescent="0.25">
      <c r="G153" s="25"/>
      <c r="H153" s="25"/>
      <c r="I153" s="14"/>
      <c r="J153"/>
      <c r="K153" s="14"/>
      <c r="L153" s="14"/>
      <c r="M153" s="14"/>
      <c r="N153" s="14"/>
      <c r="O153" s="14"/>
      <c r="P153" s="14"/>
      <c r="Q153" s="14"/>
    </row>
    <row r="154" spans="6:17" x14ac:dyDescent="0.25">
      <c r="I154" s="14"/>
      <c r="J154"/>
      <c r="K154" s="14"/>
      <c r="L154" s="14"/>
      <c r="M154" s="14"/>
      <c r="N154" s="14"/>
      <c r="O154" s="14"/>
      <c r="P154" s="14"/>
      <c r="Q154" s="14"/>
    </row>
    <row r="155" spans="6:17" x14ac:dyDescent="0.25">
      <c r="I155" s="14"/>
      <c r="J155" s="14"/>
      <c r="K155" s="14"/>
      <c r="L155" s="14"/>
      <c r="M155" s="14"/>
      <c r="N155" s="14"/>
      <c r="O155" s="14"/>
      <c r="P155" s="14"/>
      <c r="Q155" s="14"/>
    </row>
    <row r="156" spans="6:17" x14ac:dyDescent="0.25">
      <c r="I156" s="14"/>
      <c r="J156" s="1"/>
      <c r="K156" s="14"/>
      <c r="L156" s="14"/>
      <c r="M156" s="14"/>
      <c r="N156" s="14"/>
      <c r="O156" s="14"/>
      <c r="P156" s="14"/>
      <c r="Q156" s="14"/>
    </row>
  </sheetData>
  <mergeCells count="6">
    <mergeCell ref="F151:H151"/>
    <mergeCell ref="B2:Q2"/>
    <mergeCell ref="B3:Q3"/>
    <mergeCell ref="B4:Q4"/>
    <mergeCell ref="A5:Q5"/>
    <mergeCell ref="F150:H150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D1" zoomScale="120" zoomScaleNormal="120" workbookViewId="0">
      <selection activeCell="M12" sqref="M1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1545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1483</v>
      </c>
      <c r="C8" s="1" t="s">
        <v>1021</v>
      </c>
      <c r="D8" s="1" t="s">
        <v>1022</v>
      </c>
      <c r="E8" s="1" t="s">
        <v>1023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1524</v>
      </c>
      <c r="C9" s="1" t="s">
        <v>1021</v>
      </c>
      <c r="D9" s="1" t="s">
        <v>1525</v>
      </c>
      <c r="E9" s="1" t="s">
        <v>1023</v>
      </c>
      <c r="F9" s="1" t="s">
        <v>37</v>
      </c>
      <c r="G9" s="13">
        <v>26250</v>
      </c>
      <c r="I9" s="13">
        <v>26250</v>
      </c>
      <c r="J9" s="13">
        <f>+I9*2.87%</f>
        <v>753.375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1025</v>
      </c>
      <c r="C10" s="1" t="s">
        <v>1024</v>
      </c>
      <c r="D10" s="1" t="s">
        <v>1022</v>
      </c>
      <c r="E10" s="1" t="s">
        <v>1023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1026</v>
      </c>
      <c r="C11" s="1" t="s">
        <v>176</v>
      </c>
      <c r="D11" s="1" t="s">
        <v>1027</v>
      </c>
      <c r="E11" s="1" t="s">
        <v>1023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52" t="s">
        <v>871</v>
      </c>
      <c r="G18" s="52"/>
      <c r="H18" s="52"/>
    </row>
    <row r="19" spans="6:16" ht="22.5" customHeight="1" x14ac:dyDescent="0.25">
      <c r="F19" s="53" t="s">
        <v>872</v>
      </c>
      <c r="G19" s="53"/>
      <c r="H19" s="53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4"/>
  <sheetViews>
    <sheetView topLeftCell="D2" zoomScaleNormal="100" workbookViewId="0">
      <selection activeCell="C22" sqref="C2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3" width="11.42578125" style="1"/>
    <col min="254" max="254" width="4.7109375" style="1" customWidth="1"/>
    <col min="255" max="255" width="33.85546875" style="1" customWidth="1"/>
    <col min="256" max="256" width="39.7109375" style="1" customWidth="1"/>
    <col min="257" max="257" width="36.28515625" style="1" customWidth="1"/>
    <col min="258" max="258" width="14.4257812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3" width="11.85546875" style="1" customWidth="1"/>
    <col min="264" max="264" width="12.7109375" style="1" customWidth="1"/>
    <col min="265" max="265" width="12.42578125" style="1" customWidth="1"/>
    <col min="266" max="266" width="14.85546875" style="1" bestFit="1" customWidth="1"/>
    <col min="267" max="267" width="15.85546875" style="1" bestFit="1" customWidth="1"/>
    <col min="268" max="268" width="13.140625" style="1" customWidth="1"/>
    <col min="269" max="509" width="11.42578125" style="1"/>
    <col min="510" max="510" width="4.7109375" style="1" customWidth="1"/>
    <col min="511" max="511" width="33.85546875" style="1" customWidth="1"/>
    <col min="512" max="512" width="39.7109375" style="1" customWidth="1"/>
    <col min="513" max="513" width="36.28515625" style="1" customWidth="1"/>
    <col min="514" max="514" width="14.4257812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19" width="11.85546875" style="1" customWidth="1"/>
    <col min="520" max="520" width="12.7109375" style="1" customWidth="1"/>
    <col min="521" max="521" width="12.42578125" style="1" customWidth="1"/>
    <col min="522" max="522" width="14.85546875" style="1" bestFit="1" customWidth="1"/>
    <col min="523" max="523" width="15.85546875" style="1" bestFit="1" customWidth="1"/>
    <col min="524" max="524" width="13.140625" style="1" customWidth="1"/>
    <col min="525" max="765" width="11.42578125" style="1"/>
    <col min="766" max="766" width="4.7109375" style="1" customWidth="1"/>
    <col min="767" max="767" width="33.85546875" style="1" customWidth="1"/>
    <col min="768" max="768" width="39.7109375" style="1" customWidth="1"/>
    <col min="769" max="769" width="36.28515625" style="1" customWidth="1"/>
    <col min="770" max="770" width="14.4257812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5" width="11.85546875" style="1" customWidth="1"/>
    <col min="776" max="776" width="12.7109375" style="1" customWidth="1"/>
    <col min="777" max="777" width="12.42578125" style="1" customWidth="1"/>
    <col min="778" max="778" width="14.85546875" style="1" bestFit="1" customWidth="1"/>
    <col min="779" max="779" width="15.85546875" style="1" bestFit="1" customWidth="1"/>
    <col min="780" max="780" width="13.140625" style="1" customWidth="1"/>
    <col min="781" max="1021" width="11.42578125" style="1"/>
    <col min="1022" max="1022" width="4.7109375" style="1" customWidth="1"/>
    <col min="1023" max="1023" width="33.85546875" style="1" customWidth="1"/>
    <col min="1024" max="1024" width="39.7109375" style="1" customWidth="1"/>
    <col min="1025" max="1025" width="36.28515625" style="1" customWidth="1"/>
    <col min="1026" max="1026" width="14.4257812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1" width="11.85546875" style="1" customWidth="1"/>
    <col min="1032" max="1032" width="12.7109375" style="1" customWidth="1"/>
    <col min="1033" max="1033" width="12.42578125" style="1" customWidth="1"/>
    <col min="1034" max="1034" width="14.85546875" style="1" bestFit="1" customWidth="1"/>
    <col min="1035" max="1035" width="15.85546875" style="1" bestFit="1" customWidth="1"/>
    <col min="1036" max="1036" width="13.140625" style="1" customWidth="1"/>
    <col min="1037" max="1277" width="11.42578125" style="1"/>
    <col min="1278" max="1278" width="4.7109375" style="1" customWidth="1"/>
    <col min="1279" max="1279" width="33.85546875" style="1" customWidth="1"/>
    <col min="1280" max="1280" width="39.7109375" style="1" customWidth="1"/>
    <col min="1281" max="1281" width="36.28515625" style="1" customWidth="1"/>
    <col min="1282" max="1282" width="14.4257812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87" width="11.85546875" style="1" customWidth="1"/>
    <col min="1288" max="1288" width="12.7109375" style="1" customWidth="1"/>
    <col min="1289" max="1289" width="12.42578125" style="1" customWidth="1"/>
    <col min="1290" max="1290" width="14.85546875" style="1" bestFit="1" customWidth="1"/>
    <col min="1291" max="1291" width="15.85546875" style="1" bestFit="1" customWidth="1"/>
    <col min="1292" max="1292" width="13.140625" style="1" customWidth="1"/>
    <col min="1293" max="1533" width="11.42578125" style="1"/>
    <col min="1534" max="1534" width="4.7109375" style="1" customWidth="1"/>
    <col min="1535" max="1535" width="33.85546875" style="1" customWidth="1"/>
    <col min="1536" max="1536" width="39.7109375" style="1" customWidth="1"/>
    <col min="1537" max="1537" width="36.28515625" style="1" customWidth="1"/>
    <col min="1538" max="1538" width="14.4257812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3" width="11.85546875" style="1" customWidth="1"/>
    <col min="1544" max="1544" width="12.7109375" style="1" customWidth="1"/>
    <col min="1545" max="1545" width="12.42578125" style="1" customWidth="1"/>
    <col min="1546" max="1546" width="14.85546875" style="1" bestFit="1" customWidth="1"/>
    <col min="1547" max="1547" width="15.85546875" style="1" bestFit="1" customWidth="1"/>
    <col min="1548" max="1548" width="13.140625" style="1" customWidth="1"/>
    <col min="1549" max="1789" width="11.42578125" style="1"/>
    <col min="1790" max="1790" width="4.7109375" style="1" customWidth="1"/>
    <col min="1791" max="1791" width="33.85546875" style="1" customWidth="1"/>
    <col min="1792" max="1792" width="39.7109375" style="1" customWidth="1"/>
    <col min="1793" max="1793" width="36.28515625" style="1" customWidth="1"/>
    <col min="1794" max="1794" width="14.4257812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799" width="11.85546875" style="1" customWidth="1"/>
    <col min="1800" max="1800" width="12.7109375" style="1" customWidth="1"/>
    <col min="1801" max="1801" width="12.42578125" style="1" customWidth="1"/>
    <col min="1802" max="1802" width="14.85546875" style="1" bestFit="1" customWidth="1"/>
    <col min="1803" max="1803" width="15.85546875" style="1" bestFit="1" customWidth="1"/>
    <col min="1804" max="1804" width="13.140625" style="1" customWidth="1"/>
    <col min="1805" max="2045" width="11.42578125" style="1"/>
    <col min="2046" max="2046" width="4.7109375" style="1" customWidth="1"/>
    <col min="2047" max="2047" width="33.85546875" style="1" customWidth="1"/>
    <col min="2048" max="2048" width="39.7109375" style="1" customWidth="1"/>
    <col min="2049" max="2049" width="36.28515625" style="1" customWidth="1"/>
    <col min="2050" max="2050" width="14.4257812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5" width="11.85546875" style="1" customWidth="1"/>
    <col min="2056" max="2056" width="12.7109375" style="1" customWidth="1"/>
    <col min="2057" max="2057" width="12.42578125" style="1" customWidth="1"/>
    <col min="2058" max="2058" width="14.85546875" style="1" bestFit="1" customWidth="1"/>
    <col min="2059" max="2059" width="15.85546875" style="1" bestFit="1" customWidth="1"/>
    <col min="2060" max="2060" width="13.140625" style="1" customWidth="1"/>
    <col min="2061" max="2301" width="11.42578125" style="1"/>
    <col min="2302" max="2302" width="4.7109375" style="1" customWidth="1"/>
    <col min="2303" max="2303" width="33.85546875" style="1" customWidth="1"/>
    <col min="2304" max="2304" width="39.7109375" style="1" customWidth="1"/>
    <col min="2305" max="2305" width="36.28515625" style="1" customWidth="1"/>
    <col min="2306" max="2306" width="14.4257812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1" width="11.85546875" style="1" customWidth="1"/>
    <col min="2312" max="2312" width="12.7109375" style="1" customWidth="1"/>
    <col min="2313" max="2313" width="12.42578125" style="1" customWidth="1"/>
    <col min="2314" max="2314" width="14.85546875" style="1" bestFit="1" customWidth="1"/>
    <col min="2315" max="2315" width="15.85546875" style="1" bestFit="1" customWidth="1"/>
    <col min="2316" max="2316" width="13.140625" style="1" customWidth="1"/>
    <col min="2317" max="2557" width="11.42578125" style="1"/>
    <col min="2558" max="2558" width="4.7109375" style="1" customWidth="1"/>
    <col min="2559" max="2559" width="33.85546875" style="1" customWidth="1"/>
    <col min="2560" max="2560" width="39.7109375" style="1" customWidth="1"/>
    <col min="2561" max="2561" width="36.28515625" style="1" customWidth="1"/>
    <col min="2562" max="2562" width="14.4257812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67" width="11.85546875" style="1" customWidth="1"/>
    <col min="2568" max="2568" width="12.7109375" style="1" customWidth="1"/>
    <col min="2569" max="2569" width="12.42578125" style="1" customWidth="1"/>
    <col min="2570" max="2570" width="14.85546875" style="1" bestFit="1" customWidth="1"/>
    <col min="2571" max="2571" width="15.85546875" style="1" bestFit="1" customWidth="1"/>
    <col min="2572" max="2572" width="13.140625" style="1" customWidth="1"/>
    <col min="2573" max="2813" width="11.42578125" style="1"/>
    <col min="2814" max="2814" width="4.7109375" style="1" customWidth="1"/>
    <col min="2815" max="2815" width="33.85546875" style="1" customWidth="1"/>
    <col min="2816" max="2816" width="39.7109375" style="1" customWidth="1"/>
    <col min="2817" max="2817" width="36.28515625" style="1" customWidth="1"/>
    <col min="2818" max="2818" width="14.4257812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3" width="11.85546875" style="1" customWidth="1"/>
    <col min="2824" max="2824" width="12.7109375" style="1" customWidth="1"/>
    <col min="2825" max="2825" width="12.42578125" style="1" customWidth="1"/>
    <col min="2826" max="2826" width="14.85546875" style="1" bestFit="1" customWidth="1"/>
    <col min="2827" max="2827" width="15.85546875" style="1" bestFit="1" customWidth="1"/>
    <col min="2828" max="2828" width="13.140625" style="1" customWidth="1"/>
    <col min="2829" max="3069" width="11.42578125" style="1"/>
    <col min="3070" max="3070" width="4.7109375" style="1" customWidth="1"/>
    <col min="3071" max="3071" width="33.85546875" style="1" customWidth="1"/>
    <col min="3072" max="3072" width="39.7109375" style="1" customWidth="1"/>
    <col min="3073" max="3073" width="36.28515625" style="1" customWidth="1"/>
    <col min="3074" max="3074" width="14.4257812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79" width="11.85546875" style="1" customWidth="1"/>
    <col min="3080" max="3080" width="12.7109375" style="1" customWidth="1"/>
    <col min="3081" max="3081" width="12.42578125" style="1" customWidth="1"/>
    <col min="3082" max="3082" width="14.85546875" style="1" bestFit="1" customWidth="1"/>
    <col min="3083" max="3083" width="15.85546875" style="1" bestFit="1" customWidth="1"/>
    <col min="3084" max="3084" width="13.140625" style="1" customWidth="1"/>
    <col min="3085" max="3325" width="11.42578125" style="1"/>
    <col min="3326" max="3326" width="4.7109375" style="1" customWidth="1"/>
    <col min="3327" max="3327" width="33.85546875" style="1" customWidth="1"/>
    <col min="3328" max="3328" width="39.7109375" style="1" customWidth="1"/>
    <col min="3329" max="3329" width="36.28515625" style="1" customWidth="1"/>
    <col min="3330" max="3330" width="14.4257812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5" width="11.85546875" style="1" customWidth="1"/>
    <col min="3336" max="3336" width="12.7109375" style="1" customWidth="1"/>
    <col min="3337" max="3337" width="12.42578125" style="1" customWidth="1"/>
    <col min="3338" max="3338" width="14.85546875" style="1" bestFit="1" customWidth="1"/>
    <col min="3339" max="3339" width="15.85546875" style="1" bestFit="1" customWidth="1"/>
    <col min="3340" max="3340" width="13.140625" style="1" customWidth="1"/>
    <col min="3341" max="3581" width="11.42578125" style="1"/>
    <col min="3582" max="3582" width="4.7109375" style="1" customWidth="1"/>
    <col min="3583" max="3583" width="33.85546875" style="1" customWidth="1"/>
    <col min="3584" max="3584" width="39.7109375" style="1" customWidth="1"/>
    <col min="3585" max="3585" width="36.28515625" style="1" customWidth="1"/>
    <col min="3586" max="3586" width="14.4257812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1" width="11.85546875" style="1" customWidth="1"/>
    <col min="3592" max="3592" width="12.7109375" style="1" customWidth="1"/>
    <col min="3593" max="3593" width="12.42578125" style="1" customWidth="1"/>
    <col min="3594" max="3594" width="14.85546875" style="1" bestFit="1" customWidth="1"/>
    <col min="3595" max="3595" width="15.85546875" style="1" bestFit="1" customWidth="1"/>
    <col min="3596" max="3596" width="13.140625" style="1" customWidth="1"/>
    <col min="3597" max="3837" width="11.42578125" style="1"/>
    <col min="3838" max="3838" width="4.7109375" style="1" customWidth="1"/>
    <col min="3839" max="3839" width="33.85546875" style="1" customWidth="1"/>
    <col min="3840" max="3840" width="39.7109375" style="1" customWidth="1"/>
    <col min="3841" max="3841" width="36.28515625" style="1" customWidth="1"/>
    <col min="3842" max="3842" width="14.4257812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47" width="11.85546875" style="1" customWidth="1"/>
    <col min="3848" max="3848" width="12.7109375" style="1" customWidth="1"/>
    <col min="3849" max="3849" width="12.42578125" style="1" customWidth="1"/>
    <col min="3850" max="3850" width="14.85546875" style="1" bestFit="1" customWidth="1"/>
    <col min="3851" max="3851" width="15.85546875" style="1" bestFit="1" customWidth="1"/>
    <col min="3852" max="3852" width="13.140625" style="1" customWidth="1"/>
    <col min="3853" max="4093" width="11.42578125" style="1"/>
    <col min="4094" max="4094" width="4.7109375" style="1" customWidth="1"/>
    <col min="4095" max="4095" width="33.85546875" style="1" customWidth="1"/>
    <col min="4096" max="4096" width="39.7109375" style="1" customWidth="1"/>
    <col min="4097" max="4097" width="36.28515625" style="1" customWidth="1"/>
    <col min="4098" max="4098" width="14.4257812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3" width="11.85546875" style="1" customWidth="1"/>
    <col min="4104" max="4104" width="12.7109375" style="1" customWidth="1"/>
    <col min="4105" max="4105" width="12.42578125" style="1" customWidth="1"/>
    <col min="4106" max="4106" width="14.85546875" style="1" bestFit="1" customWidth="1"/>
    <col min="4107" max="4107" width="15.85546875" style="1" bestFit="1" customWidth="1"/>
    <col min="4108" max="4108" width="13.140625" style="1" customWidth="1"/>
    <col min="4109" max="4349" width="11.42578125" style="1"/>
    <col min="4350" max="4350" width="4.7109375" style="1" customWidth="1"/>
    <col min="4351" max="4351" width="33.85546875" style="1" customWidth="1"/>
    <col min="4352" max="4352" width="39.7109375" style="1" customWidth="1"/>
    <col min="4353" max="4353" width="36.28515625" style="1" customWidth="1"/>
    <col min="4354" max="4354" width="14.4257812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59" width="11.85546875" style="1" customWidth="1"/>
    <col min="4360" max="4360" width="12.7109375" style="1" customWidth="1"/>
    <col min="4361" max="4361" width="12.42578125" style="1" customWidth="1"/>
    <col min="4362" max="4362" width="14.85546875" style="1" bestFit="1" customWidth="1"/>
    <col min="4363" max="4363" width="15.85546875" style="1" bestFit="1" customWidth="1"/>
    <col min="4364" max="4364" width="13.140625" style="1" customWidth="1"/>
    <col min="4365" max="4605" width="11.42578125" style="1"/>
    <col min="4606" max="4606" width="4.7109375" style="1" customWidth="1"/>
    <col min="4607" max="4607" width="33.85546875" style="1" customWidth="1"/>
    <col min="4608" max="4608" width="39.7109375" style="1" customWidth="1"/>
    <col min="4609" max="4609" width="36.28515625" style="1" customWidth="1"/>
    <col min="4610" max="4610" width="14.4257812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5" width="11.85546875" style="1" customWidth="1"/>
    <col min="4616" max="4616" width="12.7109375" style="1" customWidth="1"/>
    <col min="4617" max="4617" width="12.42578125" style="1" customWidth="1"/>
    <col min="4618" max="4618" width="14.85546875" style="1" bestFit="1" customWidth="1"/>
    <col min="4619" max="4619" width="15.85546875" style="1" bestFit="1" customWidth="1"/>
    <col min="4620" max="4620" width="13.140625" style="1" customWidth="1"/>
    <col min="4621" max="4861" width="11.42578125" style="1"/>
    <col min="4862" max="4862" width="4.7109375" style="1" customWidth="1"/>
    <col min="4863" max="4863" width="33.85546875" style="1" customWidth="1"/>
    <col min="4864" max="4864" width="39.7109375" style="1" customWidth="1"/>
    <col min="4865" max="4865" width="36.28515625" style="1" customWidth="1"/>
    <col min="4866" max="4866" width="14.4257812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1" width="11.85546875" style="1" customWidth="1"/>
    <col min="4872" max="4872" width="12.7109375" style="1" customWidth="1"/>
    <col min="4873" max="4873" width="12.42578125" style="1" customWidth="1"/>
    <col min="4874" max="4874" width="14.85546875" style="1" bestFit="1" customWidth="1"/>
    <col min="4875" max="4875" width="15.85546875" style="1" bestFit="1" customWidth="1"/>
    <col min="4876" max="4876" width="13.140625" style="1" customWidth="1"/>
    <col min="4877" max="5117" width="11.42578125" style="1"/>
    <col min="5118" max="5118" width="4.7109375" style="1" customWidth="1"/>
    <col min="5119" max="5119" width="33.85546875" style="1" customWidth="1"/>
    <col min="5120" max="5120" width="39.7109375" style="1" customWidth="1"/>
    <col min="5121" max="5121" width="36.28515625" style="1" customWidth="1"/>
    <col min="5122" max="5122" width="14.4257812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27" width="11.85546875" style="1" customWidth="1"/>
    <col min="5128" max="5128" width="12.7109375" style="1" customWidth="1"/>
    <col min="5129" max="5129" width="12.42578125" style="1" customWidth="1"/>
    <col min="5130" max="5130" width="14.85546875" style="1" bestFit="1" customWidth="1"/>
    <col min="5131" max="5131" width="15.85546875" style="1" bestFit="1" customWidth="1"/>
    <col min="5132" max="5132" width="13.140625" style="1" customWidth="1"/>
    <col min="5133" max="5373" width="11.42578125" style="1"/>
    <col min="5374" max="5374" width="4.7109375" style="1" customWidth="1"/>
    <col min="5375" max="5375" width="33.85546875" style="1" customWidth="1"/>
    <col min="5376" max="5376" width="39.7109375" style="1" customWidth="1"/>
    <col min="5377" max="5377" width="36.28515625" style="1" customWidth="1"/>
    <col min="5378" max="5378" width="14.4257812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3" width="11.85546875" style="1" customWidth="1"/>
    <col min="5384" max="5384" width="12.7109375" style="1" customWidth="1"/>
    <col min="5385" max="5385" width="12.42578125" style="1" customWidth="1"/>
    <col min="5386" max="5386" width="14.85546875" style="1" bestFit="1" customWidth="1"/>
    <col min="5387" max="5387" width="15.85546875" style="1" bestFit="1" customWidth="1"/>
    <col min="5388" max="5388" width="13.140625" style="1" customWidth="1"/>
    <col min="5389" max="5629" width="11.42578125" style="1"/>
    <col min="5630" max="5630" width="4.7109375" style="1" customWidth="1"/>
    <col min="5631" max="5631" width="33.85546875" style="1" customWidth="1"/>
    <col min="5632" max="5632" width="39.7109375" style="1" customWidth="1"/>
    <col min="5633" max="5633" width="36.28515625" style="1" customWidth="1"/>
    <col min="5634" max="5634" width="14.4257812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39" width="11.85546875" style="1" customWidth="1"/>
    <col min="5640" max="5640" width="12.7109375" style="1" customWidth="1"/>
    <col min="5641" max="5641" width="12.42578125" style="1" customWidth="1"/>
    <col min="5642" max="5642" width="14.85546875" style="1" bestFit="1" customWidth="1"/>
    <col min="5643" max="5643" width="15.85546875" style="1" bestFit="1" customWidth="1"/>
    <col min="5644" max="5644" width="13.140625" style="1" customWidth="1"/>
    <col min="5645" max="5885" width="11.42578125" style="1"/>
    <col min="5886" max="5886" width="4.7109375" style="1" customWidth="1"/>
    <col min="5887" max="5887" width="33.85546875" style="1" customWidth="1"/>
    <col min="5888" max="5888" width="39.7109375" style="1" customWidth="1"/>
    <col min="5889" max="5889" width="36.28515625" style="1" customWidth="1"/>
    <col min="5890" max="5890" width="14.4257812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5" width="11.85546875" style="1" customWidth="1"/>
    <col min="5896" max="5896" width="12.7109375" style="1" customWidth="1"/>
    <col min="5897" max="5897" width="12.42578125" style="1" customWidth="1"/>
    <col min="5898" max="5898" width="14.85546875" style="1" bestFit="1" customWidth="1"/>
    <col min="5899" max="5899" width="15.85546875" style="1" bestFit="1" customWidth="1"/>
    <col min="5900" max="5900" width="13.140625" style="1" customWidth="1"/>
    <col min="5901" max="6141" width="11.42578125" style="1"/>
    <col min="6142" max="6142" width="4.7109375" style="1" customWidth="1"/>
    <col min="6143" max="6143" width="33.85546875" style="1" customWidth="1"/>
    <col min="6144" max="6144" width="39.7109375" style="1" customWidth="1"/>
    <col min="6145" max="6145" width="36.28515625" style="1" customWidth="1"/>
    <col min="6146" max="6146" width="14.4257812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1" width="11.85546875" style="1" customWidth="1"/>
    <col min="6152" max="6152" width="12.7109375" style="1" customWidth="1"/>
    <col min="6153" max="6153" width="12.42578125" style="1" customWidth="1"/>
    <col min="6154" max="6154" width="14.85546875" style="1" bestFit="1" customWidth="1"/>
    <col min="6155" max="6155" width="15.85546875" style="1" bestFit="1" customWidth="1"/>
    <col min="6156" max="6156" width="13.140625" style="1" customWidth="1"/>
    <col min="6157" max="6397" width="11.42578125" style="1"/>
    <col min="6398" max="6398" width="4.7109375" style="1" customWidth="1"/>
    <col min="6399" max="6399" width="33.85546875" style="1" customWidth="1"/>
    <col min="6400" max="6400" width="39.7109375" style="1" customWidth="1"/>
    <col min="6401" max="6401" width="36.28515625" style="1" customWidth="1"/>
    <col min="6402" max="6402" width="14.4257812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07" width="11.85546875" style="1" customWidth="1"/>
    <col min="6408" max="6408" width="12.7109375" style="1" customWidth="1"/>
    <col min="6409" max="6409" width="12.42578125" style="1" customWidth="1"/>
    <col min="6410" max="6410" width="14.85546875" style="1" bestFit="1" customWidth="1"/>
    <col min="6411" max="6411" width="15.85546875" style="1" bestFit="1" customWidth="1"/>
    <col min="6412" max="6412" width="13.140625" style="1" customWidth="1"/>
    <col min="6413" max="6653" width="11.42578125" style="1"/>
    <col min="6654" max="6654" width="4.7109375" style="1" customWidth="1"/>
    <col min="6655" max="6655" width="33.85546875" style="1" customWidth="1"/>
    <col min="6656" max="6656" width="39.7109375" style="1" customWidth="1"/>
    <col min="6657" max="6657" width="36.28515625" style="1" customWidth="1"/>
    <col min="6658" max="6658" width="14.4257812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3" width="11.85546875" style="1" customWidth="1"/>
    <col min="6664" max="6664" width="12.7109375" style="1" customWidth="1"/>
    <col min="6665" max="6665" width="12.42578125" style="1" customWidth="1"/>
    <col min="6666" max="6666" width="14.85546875" style="1" bestFit="1" customWidth="1"/>
    <col min="6667" max="6667" width="15.85546875" style="1" bestFit="1" customWidth="1"/>
    <col min="6668" max="6668" width="13.140625" style="1" customWidth="1"/>
    <col min="6669" max="6909" width="11.42578125" style="1"/>
    <col min="6910" max="6910" width="4.7109375" style="1" customWidth="1"/>
    <col min="6911" max="6911" width="33.85546875" style="1" customWidth="1"/>
    <col min="6912" max="6912" width="39.7109375" style="1" customWidth="1"/>
    <col min="6913" max="6913" width="36.28515625" style="1" customWidth="1"/>
    <col min="6914" max="6914" width="14.4257812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19" width="11.85546875" style="1" customWidth="1"/>
    <col min="6920" max="6920" width="12.7109375" style="1" customWidth="1"/>
    <col min="6921" max="6921" width="12.42578125" style="1" customWidth="1"/>
    <col min="6922" max="6922" width="14.85546875" style="1" bestFit="1" customWidth="1"/>
    <col min="6923" max="6923" width="15.85546875" style="1" bestFit="1" customWidth="1"/>
    <col min="6924" max="6924" width="13.140625" style="1" customWidth="1"/>
    <col min="6925" max="7165" width="11.42578125" style="1"/>
    <col min="7166" max="7166" width="4.7109375" style="1" customWidth="1"/>
    <col min="7167" max="7167" width="33.85546875" style="1" customWidth="1"/>
    <col min="7168" max="7168" width="39.7109375" style="1" customWidth="1"/>
    <col min="7169" max="7169" width="36.28515625" style="1" customWidth="1"/>
    <col min="7170" max="7170" width="14.4257812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5" width="11.85546875" style="1" customWidth="1"/>
    <col min="7176" max="7176" width="12.7109375" style="1" customWidth="1"/>
    <col min="7177" max="7177" width="12.42578125" style="1" customWidth="1"/>
    <col min="7178" max="7178" width="14.85546875" style="1" bestFit="1" customWidth="1"/>
    <col min="7179" max="7179" width="15.85546875" style="1" bestFit="1" customWidth="1"/>
    <col min="7180" max="7180" width="13.140625" style="1" customWidth="1"/>
    <col min="7181" max="7421" width="11.42578125" style="1"/>
    <col min="7422" max="7422" width="4.7109375" style="1" customWidth="1"/>
    <col min="7423" max="7423" width="33.85546875" style="1" customWidth="1"/>
    <col min="7424" max="7424" width="39.7109375" style="1" customWidth="1"/>
    <col min="7425" max="7425" width="36.28515625" style="1" customWidth="1"/>
    <col min="7426" max="7426" width="14.4257812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1" width="11.85546875" style="1" customWidth="1"/>
    <col min="7432" max="7432" width="12.7109375" style="1" customWidth="1"/>
    <col min="7433" max="7433" width="12.42578125" style="1" customWidth="1"/>
    <col min="7434" max="7434" width="14.85546875" style="1" bestFit="1" customWidth="1"/>
    <col min="7435" max="7435" width="15.85546875" style="1" bestFit="1" customWidth="1"/>
    <col min="7436" max="7436" width="13.140625" style="1" customWidth="1"/>
    <col min="7437" max="7677" width="11.42578125" style="1"/>
    <col min="7678" max="7678" width="4.7109375" style="1" customWidth="1"/>
    <col min="7679" max="7679" width="33.85546875" style="1" customWidth="1"/>
    <col min="7680" max="7680" width="39.7109375" style="1" customWidth="1"/>
    <col min="7681" max="7681" width="36.28515625" style="1" customWidth="1"/>
    <col min="7682" max="7682" width="14.4257812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87" width="11.85546875" style="1" customWidth="1"/>
    <col min="7688" max="7688" width="12.7109375" style="1" customWidth="1"/>
    <col min="7689" max="7689" width="12.42578125" style="1" customWidth="1"/>
    <col min="7690" max="7690" width="14.85546875" style="1" bestFit="1" customWidth="1"/>
    <col min="7691" max="7691" width="15.85546875" style="1" bestFit="1" customWidth="1"/>
    <col min="7692" max="7692" width="13.140625" style="1" customWidth="1"/>
    <col min="7693" max="7933" width="11.42578125" style="1"/>
    <col min="7934" max="7934" width="4.7109375" style="1" customWidth="1"/>
    <col min="7935" max="7935" width="33.85546875" style="1" customWidth="1"/>
    <col min="7936" max="7936" width="39.7109375" style="1" customWidth="1"/>
    <col min="7937" max="7937" width="36.28515625" style="1" customWidth="1"/>
    <col min="7938" max="7938" width="14.4257812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3" width="11.85546875" style="1" customWidth="1"/>
    <col min="7944" max="7944" width="12.7109375" style="1" customWidth="1"/>
    <col min="7945" max="7945" width="12.42578125" style="1" customWidth="1"/>
    <col min="7946" max="7946" width="14.85546875" style="1" bestFit="1" customWidth="1"/>
    <col min="7947" max="7947" width="15.85546875" style="1" bestFit="1" customWidth="1"/>
    <col min="7948" max="7948" width="13.140625" style="1" customWidth="1"/>
    <col min="7949" max="8189" width="11.42578125" style="1"/>
    <col min="8190" max="8190" width="4.7109375" style="1" customWidth="1"/>
    <col min="8191" max="8191" width="33.85546875" style="1" customWidth="1"/>
    <col min="8192" max="8192" width="39.7109375" style="1" customWidth="1"/>
    <col min="8193" max="8193" width="36.28515625" style="1" customWidth="1"/>
    <col min="8194" max="8194" width="14.4257812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199" width="11.85546875" style="1" customWidth="1"/>
    <col min="8200" max="8200" width="12.7109375" style="1" customWidth="1"/>
    <col min="8201" max="8201" width="12.42578125" style="1" customWidth="1"/>
    <col min="8202" max="8202" width="14.85546875" style="1" bestFit="1" customWidth="1"/>
    <col min="8203" max="8203" width="15.85546875" style="1" bestFit="1" customWidth="1"/>
    <col min="8204" max="8204" width="13.140625" style="1" customWidth="1"/>
    <col min="8205" max="8445" width="11.42578125" style="1"/>
    <col min="8446" max="8446" width="4.7109375" style="1" customWidth="1"/>
    <col min="8447" max="8447" width="33.85546875" style="1" customWidth="1"/>
    <col min="8448" max="8448" width="39.7109375" style="1" customWidth="1"/>
    <col min="8449" max="8449" width="36.28515625" style="1" customWidth="1"/>
    <col min="8450" max="8450" width="14.4257812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5" width="11.85546875" style="1" customWidth="1"/>
    <col min="8456" max="8456" width="12.7109375" style="1" customWidth="1"/>
    <col min="8457" max="8457" width="12.42578125" style="1" customWidth="1"/>
    <col min="8458" max="8458" width="14.85546875" style="1" bestFit="1" customWidth="1"/>
    <col min="8459" max="8459" width="15.85546875" style="1" bestFit="1" customWidth="1"/>
    <col min="8460" max="8460" width="13.140625" style="1" customWidth="1"/>
    <col min="8461" max="8701" width="11.42578125" style="1"/>
    <col min="8702" max="8702" width="4.7109375" style="1" customWidth="1"/>
    <col min="8703" max="8703" width="33.85546875" style="1" customWidth="1"/>
    <col min="8704" max="8704" width="39.7109375" style="1" customWidth="1"/>
    <col min="8705" max="8705" width="36.28515625" style="1" customWidth="1"/>
    <col min="8706" max="8706" width="14.4257812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1" width="11.85546875" style="1" customWidth="1"/>
    <col min="8712" max="8712" width="12.7109375" style="1" customWidth="1"/>
    <col min="8713" max="8713" width="12.42578125" style="1" customWidth="1"/>
    <col min="8714" max="8714" width="14.85546875" style="1" bestFit="1" customWidth="1"/>
    <col min="8715" max="8715" width="15.85546875" style="1" bestFit="1" customWidth="1"/>
    <col min="8716" max="8716" width="13.140625" style="1" customWidth="1"/>
    <col min="8717" max="8957" width="11.42578125" style="1"/>
    <col min="8958" max="8958" width="4.7109375" style="1" customWidth="1"/>
    <col min="8959" max="8959" width="33.85546875" style="1" customWidth="1"/>
    <col min="8960" max="8960" width="39.7109375" style="1" customWidth="1"/>
    <col min="8961" max="8961" width="36.28515625" style="1" customWidth="1"/>
    <col min="8962" max="8962" width="14.4257812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67" width="11.85546875" style="1" customWidth="1"/>
    <col min="8968" max="8968" width="12.7109375" style="1" customWidth="1"/>
    <col min="8969" max="8969" width="12.42578125" style="1" customWidth="1"/>
    <col min="8970" max="8970" width="14.85546875" style="1" bestFit="1" customWidth="1"/>
    <col min="8971" max="8971" width="15.85546875" style="1" bestFit="1" customWidth="1"/>
    <col min="8972" max="8972" width="13.140625" style="1" customWidth="1"/>
    <col min="8973" max="9213" width="11.42578125" style="1"/>
    <col min="9214" max="9214" width="4.7109375" style="1" customWidth="1"/>
    <col min="9215" max="9215" width="33.85546875" style="1" customWidth="1"/>
    <col min="9216" max="9216" width="39.7109375" style="1" customWidth="1"/>
    <col min="9217" max="9217" width="36.28515625" style="1" customWidth="1"/>
    <col min="9218" max="9218" width="14.4257812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3" width="11.85546875" style="1" customWidth="1"/>
    <col min="9224" max="9224" width="12.7109375" style="1" customWidth="1"/>
    <col min="9225" max="9225" width="12.42578125" style="1" customWidth="1"/>
    <col min="9226" max="9226" width="14.85546875" style="1" bestFit="1" customWidth="1"/>
    <col min="9227" max="9227" width="15.85546875" style="1" bestFit="1" customWidth="1"/>
    <col min="9228" max="9228" width="13.140625" style="1" customWidth="1"/>
    <col min="9229" max="9469" width="11.42578125" style="1"/>
    <col min="9470" max="9470" width="4.7109375" style="1" customWidth="1"/>
    <col min="9471" max="9471" width="33.85546875" style="1" customWidth="1"/>
    <col min="9472" max="9472" width="39.7109375" style="1" customWidth="1"/>
    <col min="9473" max="9473" width="36.28515625" style="1" customWidth="1"/>
    <col min="9474" max="9474" width="14.4257812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79" width="11.85546875" style="1" customWidth="1"/>
    <col min="9480" max="9480" width="12.7109375" style="1" customWidth="1"/>
    <col min="9481" max="9481" width="12.42578125" style="1" customWidth="1"/>
    <col min="9482" max="9482" width="14.85546875" style="1" bestFit="1" customWidth="1"/>
    <col min="9483" max="9483" width="15.85546875" style="1" bestFit="1" customWidth="1"/>
    <col min="9484" max="9484" width="13.140625" style="1" customWidth="1"/>
    <col min="9485" max="9725" width="11.42578125" style="1"/>
    <col min="9726" max="9726" width="4.7109375" style="1" customWidth="1"/>
    <col min="9727" max="9727" width="33.85546875" style="1" customWidth="1"/>
    <col min="9728" max="9728" width="39.7109375" style="1" customWidth="1"/>
    <col min="9729" max="9729" width="36.28515625" style="1" customWidth="1"/>
    <col min="9730" max="9730" width="14.4257812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5" width="11.85546875" style="1" customWidth="1"/>
    <col min="9736" max="9736" width="12.7109375" style="1" customWidth="1"/>
    <col min="9737" max="9737" width="12.42578125" style="1" customWidth="1"/>
    <col min="9738" max="9738" width="14.85546875" style="1" bestFit="1" customWidth="1"/>
    <col min="9739" max="9739" width="15.85546875" style="1" bestFit="1" customWidth="1"/>
    <col min="9740" max="9740" width="13.140625" style="1" customWidth="1"/>
    <col min="9741" max="9981" width="11.42578125" style="1"/>
    <col min="9982" max="9982" width="4.7109375" style="1" customWidth="1"/>
    <col min="9983" max="9983" width="33.85546875" style="1" customWidth="1"/>
    <col min="9984" max="9984" width="39.7109375" style="1" customWidth="1"/>
    <col min="9985" max="9985" width="36.28515625" style="1" customWidth="1"/>
    <col min="9986" max="9986" width="14.4257812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1" width="11.85546875" style="1" customWidth="1"/>
    <col min="9992" max="9992" width="12.7109375" style="1" customWidth="1"/>
    <col min="9993" max="9993" width="12.42578125" style="1" customWidth="1"/>
    <col min="9994" max="9994" width="14.85546875" style="1" bestFit="1" customWidth="1"/>
    <col min="9995" max="9995" width="15.85546875" style="1" bestFit="1" customWidth="1"/>
    <col min="9996" max="9996" width="13.140625" style="1" customWidth="1"/>
    <col min="9997" max="10237" width="11.42578125" style="1"/>
    <col min="10238" max="10238" width="4.7109375" style="1" customWidth="1"/>
    <col min="10239" max="10239" width="33.85546875" style="1" customWidth="1"/>
    <col min="10240" max="10240" width="39.7109375" style="1" customWidth="1"/>
    <col min="10241" max="10241" width="36.28515625" style="1" customWidth="1"/>
    <col min="10242" max="10242" width="14.4257812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47" width="11.85546875" style="1" customWidth="1"/>
    <col min="10248" max="10248" width="12.7109375" style="1" customWidth="1"/>
    <col min="10249" max="10249" width="12.42578125" style="1" customWidth="1"/>
    <col min="10250" max="10250" width="14.85546875" style="1" bestFit="1" customWidth="1"/>
    <col min="10251" max="10251" width="15.85546875" style="1" bestFit="1" customWidth="1"/>
    <col min="10252" max="10252" width="13.140625" style="1" customWidth="1"/>
    <col min="10253" max="10493" width="11.42578125" style="1"/>
    <col min="10494" max="10494" width="4.7109375" style="1" customWidth="1"/>
    <col min="10495" max="10495" width="33.85546875" style="1" customWidth="1"/>
    <col min="10496" max="10496" width="39.7109375" style="1" customWidth="1"/>
    <col min="10497" max="10497" width="36.28515625" style="1" customWidth="1"/>
    <col min="10498" max="10498" width="14.4257812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3" width="11.85546875" style="1" customWidth="1"/>
    <col min="10504" max="10504" width="12.7109375" style="1" customWidth="1"/>
    <col min="10505" max="10505" width="12.42578125" style="1" customWidth="1"/>
    <col min="10506" max="10506" width="14.85546875" style="1" bestFit="1" customWidth="1"/>
    <col min="10507" max="10507" width="15.85546875" style="1" bestFit="1" customWidth="1"/>
    <col min="10508" max="10508" width="13.140625" style="1" customWidth="1"/>
    <col min="10509" max="10749" width="11.42578125" style="1"/>
    <col min="10750" max="10750" width="4.7109375" style="1" customWidth="1"/>
    <col min="10751" max="10751" width="33.85546875" style="1" customWidth="1"/>
    <col min="10752" max="10752" width="39.7109375" style="1" customWidth="1"/>
    <col min="10753" max="10753" width="36.28515625" style="1" customWidth="1"/>
    <col min="10754" max="10754" width="14.4257812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59" width="11.85546875" style="1" customWidth="1"/>
    <col min="10760" max="10760" width="12.7109375" style="1" customWidth="1"/>
    <col min="10761" max="10761" width="12.42578125" style="1" customWidth="1"/>
    <col min="10762" max="10762" width="14.85546875" style="1" bestFit="1" customWidth="1"/>
    <col min="10763" max="10763" width="15.85546875" style="1" bestFit="1" customWidth="1"/>
    <col min="10764" max="10764" width="13.140625" style="1" customWidth="1"/>
    <col min="10765" max="11005" width="11.42578125" style="1"/>
    <col min="11006" max="11006" width="4.7109375" style="1" customWidth="1"/>
    <col min="11007" max="11007" width="33.85546875" style="1" customWidth="1"/>
    <col min="11008" max="11008" width="39.7109375" style="1" customWidth="1"/>
    <col min="11009" max="11009" width="36.28515625" style="1" customWidth="1"/>
    <col min="11010" max="11010" width="14.4257812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5" width="11.85546875" style="1" customWidth="1"/>
    <col min="11016" max="11016" width="12.7109375" style="1" customWidth="1"/>
    <col min="11017" max="11017" width="12.42578125" style="1" customWidth="1"/>
    <col min="11018" max="11018" width="14.85546875" style="1" bestFit="1" customWidth="1"/>
    <col min="11019" max="11019" width="15.85546875" style="1" bestFit="1" customWidth="1"/>
    <col min="11020" max="11020" width="13.140625" style="1" customWidth="1"/>
    <col min="11021" max="11261" width="11.42578125" style="1"/>
    <col min="11262" max="11262" width="4.7109375" style="1" customWidth="1"/>
    <col min="11263" max="11263" width="33.85546875" style="1" customWidth="1"/>
    <col min="11264" max="11264" width="39.7109375" style="1" customWidth="1"/>
    <col min="11265" max="11265" width="36.28515625" style="1" customWidth="1"/>
    <col min="11266" max="11266" width="14.4257812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1" width="11.85546875" style="1" customWidth="1"/>
    <col min="11272" max="11272" width="12.7109375" style="1" customWidth="1"/>
    <col min="11273" max="11273" width="12.42578125" style="1" customWidth="1"/>
    <col min="11274" max="11274" width="14.85546875" style="1" bestFit="1" customWidth="1"/>
    <col min="11275" max="11275" width="15.85546875" style="1" bestFit="1" customWidth="1"/>
    <col min="11276" max="11276" width="13.140625" style="1" customWidth="1"/>
    <col min="11277" max="11517" width="11.42578125" style="1"/>
    <col min="11518" max="11518" width="4.7109375" style="1" customWidth="1"/>
    <col min="11519" max="11519" width="33.85546875" style="1" customWidth="1"/>
    <col min="11520" max="11520" width="39.7109375" style="1" customWidth="1"/>
    <col min="11521" max="11521" width="36.28515625" style="1" customWidth="1"/>
    <col min="11522" max="11522" width="14.4257812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27" width="11.85546875" style="1" customWidth="1"/>
    <col min="11528" max="11528" width="12.7109375" style="1" customWidth="1"/>
    <col min="11529" max="11529" width="12.42578125" style="1" customWidth="1"/>
    <col min="11530" max="11530" width="14.85546875" style="1" bestFit="1" customWidth="1"/>
    <col min="11531" max="11531" width="15.85546875" style="1" bestFit="1" customWidth="1"/>
    <col min="11532" max="11532" width="13.140625" style="1" customWidth="1"/>
    <col min="11533" max="11773" width="11.42578125" style="1"/>
    <col min="11774" max="11774" width="4.7109375" style="1" customWidth="1"/>
    <col min="11775" max="11775" width="33.85546875" style="1" customWidth="1"/>
    <col min="11776" max="11776" width="39.7109375" style="1" customWidth="1"/>
    <col min="11777" max="11777" width="36.28515625" style="1" customWidth="1"/>
    <col min="11778" max="11778" width="14.4257812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3" width="11.85546875" style="1" customWidth="1"/>
    <col min="11784" max="11784" width="12.7109375" style="1" customWidth="1"/>
    <col min="11785" max="11785" width="12.42578125" style="1" customWidth="1"/>
    <col min="11786" max="11786" width="14.85546875" style="1" bestFit="1" customWidth="1"/>
    <col min="11787" max="11787" width="15.85546875" style="1" bestFit="1" customWidth="1"/>
    <col min="11788" max="11788" width="13.140625" style="1" customWidth="1"/>
    <col min="11789" max="12029" width="11.42578125" style="1"/>
    <col min="12030" max="12030" width="4.7109375" style="1" customWidth="1"/>
    <col min="12031" max="12031" width="33.85546875" style="1" customWidth="1"/>
    <col min="12032" max="12032" width="39.7109375" style="1" customWidth="1"/>
    <col min="12033" max="12033" width="36.28515625" style="1" customWidth="1"/>
    <col min="12034" max="12034" width="14.4257812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39" width="11.85546875" style="1" customWidth="1"/>
    <col min="12040" max="12040" width="12.7109375" style="1" customWidth="1"/>
    <col min="12041" max="12041" width="12.42578125" style="1" customWidth="1"/>
    <col min="12042" max="12042" width="14.85546875" style="1" bestFit="1" customWidth="1"/>
    <col min="12043" max="12043" width="15.85546875" style="1" bestFit="1" customWidth="1"/>
    <col min="12044" max="12044" width="13.140625" style="1" customWidth="1"/>
    <col min="12045" max="12285" width="11.42578125" style="1"/>
    <col min="12286" max="12286" width="4.7109375" style="1" customWidth="1"/>
    <col min="12287" max="12287" width="33.85546875" style="1" customWidth="1"/>
    <col min="12288" max="12288" width="39.7109375" style="1" customWidth="1"/>
    <col min="12289" max="12289" width="36.28515625" style="1" customWidth="1"/>
    <col min="12290" max="12290" width="14.4257812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5" width="11.85546875" style="1" customWidth="1"/>
    <col min="12296" max="12296" width="12.7109375" style="1" customWidth="1"/>
    <col min="12297" max="12297" width="12.42578125" style="1" customWidth="1"/>
    <col min="12298" max="12298" width="14.85546875" style="1" bestFit="1" customWidth="1"/>
    <col min="12299" max="12299" width="15.85546875" style="1" bestFit="1" customWidth="1"/>
    <col min="12300" max="12300" width="13.140625" style="1" customWidth="1"/>
    <col min="12301" max="12541" width="11.42578125" style="1"/>
    <col min="12542" max="12542" width="4.7109375" style="1" customWidth="1"/>
    <col min="12543" max="12543" width="33.85546875" style="1" customWidth="1"/>
    <col min="12544" max="12544" width="39.7109375" style="1" customWidth="1"/>
    <col min="12545" max="12545" width="36.28515625" style="1" customWidth="1"/>
    <col min="12546" max="12546" width="14.4257812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1" width="11.85546875" style="1" customWidth="1"/>
    <col min="12552" max="12552" width="12.7109375" style="1" customWidth="1"/>
    <col min="12553" max="12553" width="12.42578125" style="1" customWidth="1"/>
    <col min="12554" max="12554" width="14.85546875" style="1" bestFit="1" customWidth="1"/>
    <col min="12555" max="12555" width="15.85546875" style="1" bestFit="1" customWidth="1"/>
    <col min="12556" max="12556" width="13.140625" style="1" customWidth="1"/>
    <col min="12557" max="12797" width="11.42578125" style="1"/>
    <col min="12798" max="12798" width="4.7109375" style="1" customWidth="1"/>
    <col min="12799" max="12799" width="33.85546875" style="1" customWidth="1"/>
    <col min="12800" max="12800" width="39.7109375" style="1" customWidth="1"/>
    <col min="12801" max="12801" width="36.28515625" style="1" customWidth="1"/>
    <col min="12802" max="12802" width="14.4257812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07" width="11.85546875" style="1" customWidth="1"/>
    <col min="12808" max="12808" width="12.7109375" style="1" customWidth="1"/>
    <col min="12809" max="12809" width="12.42578125" style="1" customWidth="1"/>
    <col min="12810" max="12810" width="14.85546875" style="1" bestFit="1" customWidth="1"/>
    <col min="12811" max="12811" width="15.85546875" style="1" bestFit="1" customWidth="1"/>
    <col min="12812" max="12812" width="13.140625" style="1" customWidth="1"/>
    <col min="12813" max="13053" width="11.42578125" style="1"/>
    <col min="13054" max="13054" width="4.7109375" style="1" customWidth="1"/>
    <col min="13055" max="13055" width="33.85546875" style="1" customWidth="1"/>
    <col min="13056" max="13056" width="39.7109375" style="1" customWidth="1"/>
    <col min="13057" max="13057" width="36.28515625" style="1" customWidth="1"/>
    <col min="13058" max="13058" width="14.4257812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3" width="11.85546875" style="1" customWidth="1"/>
    <col min="13064" max="13064" width="12.7109375" style="1" customWidth="1"/>
    <col min="13065" max="13065" width="12.42578125" style="1" customWidth="1"/>
    <col min="13066" max="13066" width="14.85546875" style="1" bestFit="1" customWidth="1"/>
    <col min="13067" max="13067" width="15.85546875" style="1" bestFit="1" customWidth="1"/>
    <col min="13068" max="13068" width="13.140625" style="1" customWidth="1"/>
    <col min="13069" max="13309" width="11.42578125" style="1"/>
    <col min="13310" max="13310" width="4.7109375" style="1" customWidth="1"/>
    <col min="13311" max="13311" width="33.85546875" style="1" customWidth="1"/>
    <col min="13312" max="13312" width="39.7109375" style="1" customWidth="1"/>
    <col min="13313" max="13313" width="36.28515625" style="1" customWidth="1"/>
    <col min="13314" max="13314" width="14.4257812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19" width="11.85546875" style="1" customWidth="1"/>
    <col min="13320" max="13320" width="12.7109375" style="1" customWidth="1"/>
    <col min="13321" max="13321" width="12.42578125" style="1" customWidth="1"/>
    <col min="13322" max="13322" width="14.85546875" style="1" bestFit="1" customWidth="1"/>
    <col min="13323" max="13323" width="15.85546875" style="1" bestFit="1" customWidth="1"/>
    <col min="13324" max="13324" width="13.140625" style="1" customWidth="1"/>
    <col min="13325" max="13565" width="11.42578125" style="1"/>
    <col min="13566" max="13566" width="4.7109375" style="1" customWidth="1"/>
    <col min="13567" max="13567" width="33.85546875" style="1" customWidth="1"/>
    <col min="13568" max="13568" width="39.7109375" style="1" customWidth="1"/>
    <col min="13569" max="13569" width="36.28515625" style="1" customWidth="1"/>
    <col min="13570" max="13570" width="14.4257812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5" width="11.85546875" style="1" customWidth="1"/>
    <col min="13576" max="13576" width="12.7109375" style="1" customWidth="1"/>
    <col min="13577" max="13577" width="12.42578125" style="1" customWidth="1"/>
    <col min="13578" max="13578" width="14.85546875" style="1" bestFit="1" customWidth="1"/>
    <col min="13579" max="13579" width="15.85546875" style="1" bestFit="1" customWidth="1"/>
    <col min="13580" max="13580" width="13.140625" style="1" customWidth="1"/>
    <col min="13581" max="13821" width="11.42578125" style="1"/>
    <col min="13822" max="13822" width="4.7109375" style="1" customWidth="1"/>
    <col min="13823" max="13823" width="33.85546875" style="1" customWidth="1"/>
    <col min="13824" max="13824" width="39.7109375" style="1" customWidth="1"/>
    <col min="13825" max="13825" width="36.28515625" style="1" customWidth="1"/>
    <col min="13826" max="13826" width="14.4257812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1" width="11.85546875" style="1" customWidth="1"/>
    <col min="13832" max="13832" width="12.7109375" style="1" customWidth="1"/>
    <col min="13833" max="13833" width="12.42578125" style="1" customWidth="1"/>
    <col min="13834" max="13834" width="14.85546875" style="1" bestFit="1" customWidth="1"/>
    <col min="13835" max="13835" width="15.85546875" style="1" bestFit="1" customWidth="1"/>
    <col min="13836" max="13836" width="13.140625" style="1" customWidth="1"/>
    <col min="13837" max="14077" width="11.42578125" style="1"/>
    <col min="14078" max="14078" width="4.7109375" style="1" customWidth="1"/>
    <col min="14079" max="14079" width="33.85546875" style="1" customWidth="1"/>
    <col min="14080" max="14080" width="39.7109375" style="1" customWidth="1"/>
    <col min="14081" max="14081" width="36.28515625" style="1" customWidth="1"/>
    <col min="14082" max="14082" width="14.4257812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87" width="11.85546875" style="1" customWidth="1"/>
    <col min="14088" max="14088" width="12.7109375" style="1" customWidth="1"/>
    <col min="14089" max="14089" width="12.42578125" style="1" customWidth="1"/>
    <col min="14090" max="14090" width="14.85546875" style="1" bestFit="1" customWidth="1"/>
    <col min="14091" max="14091" width="15.85546875" style="1" bestFit="1" customWidth="1"/>
    <col min="14092" max="14092" width="13.140625" style="1" customWidth="1"/>
    <col min="14093" max="14333" width="11.42578125" style="1"/>
    <col min="14334" max="14334" width="4.7109375" style="1" customWidth="1"/>
    <col min="14335" max="14335" width="33.85546875" style="1" customWidth="1"/>
    <col min="14336" max="14336" width="39.7109375" style="1" customWidth="1"/>
    <col min="14337" max="14337" width="36.28515625" style="1" customWidth="1"/>
    <col min="14338" max="14338" width="14.4257812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3" width="11.85546875" style="1" customWidth="1"/>
    <col min="14344" max="14344" width="12.7109375" style="1" customWidth="1"/>
    <col min="14345" max="14345" width="12.42578125" style="1" customWidth="1"/>
    <col min="14346" max="14346" width="14.85546875" style="1" bestFit="1" customWidth="1"/>
    <col min="14347" max="14347" width="15.85546875" style="1" bestFit="1" customWidth="1"/>
    <col min="14348" max="14348" width="13.140625" style="1" customWidth="1"/>
    <col min="14349" max="14589" width="11.42578125" style="1"/>
    <col min="14590" max="14590" width="4.7109375" style="1" customWidth="1"/>
    <col min="14591" max="14591" width="33.85546875" style="1" customWidth="1"/>
    <col min="14592" max="14592" width="39.7109375" style="1" customWidth="1"/>
    <col min="14593" max="14593" width="36.28515625" style="1" customWidth="1"/>
    <col min="14594" max="14594" width="14.4257812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599" width="11.85546875" style="1" customWidth="1"/>
    <col min="14600" max="14600" width="12.7109375" style="1" customWidth="1"/>
    <col min="14601" max="14601" width="12.42578125" style="1" customWidth="1"/>
    <col min="14602" max="14602" width="14.85546875" style="1" bestFit="1" customWidth="1"/>
    <col min="14603" max="14603" width="15.85546875" style="1" bestFit="1" customWidth="1"/>
    <col min="14604" max="14604" width="13.140625" style="1" customWidth="1"/>
    <col min="14605" max="14845" width="11.42578125" style="1"/>
    <col min="14846" max="14846" width="4.7109375" style="1" customWidth="1"/>
    <col min="14847" max="14847" width="33.85546875" style="1" customWidth="1"/>
    <col min="14848" max="14848" width="39.7109375" style="1" customWidth="1"/>
    <col min="14849" max="14849" width="36.28515625" style="1" customWidth="1"/>
    <col min="14850" max="14850" width="14.4257812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5" width="11.85546875" style="1" customWidth="1"/>
    <col min="14856" max="14856" width="12.7109375" style="1" customWidth="1"/>
    <col min="14857" max="14857" width="12.42578125" style="1" customWidth="1"/>
    <col min="14858" max="14858" width="14.85546875" style="1" bestFit="1" customWidth="1"/>
    <col min="14859" max="14859" width="15.85546875" style="1" bestFit="1" customWidth="1"/>
    <col min="14860" max="14860" width="13.140625" style="1" customWidth="1"/>
    <col min="14861" max="15101" width="11.42578125" style="1"/>
    <col min="15102" max="15102" width="4.7109375" style="1" customWidth="1"/>
    <col min="15103" max="15103" width="33.85546875" style="1" customWidth="1"/>
    <col min="15104" max="15104" width="39.7109375" style="1" customWidth="1"/>
    <col min="15105" max="15105" width="36.28515625" style="1" customWidth="1"/>
    <col min="15106" max="15106" width="14.4257812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1" width="11.85546875" style="1" customWidth="1"/>
    <col min="15112" max="15112" width="12.7109375" style="1" customWidth="1"/>
    <col min="15113" max="15113" width="12.42578125" style="1" customWidth="1"/>
    <col min="15114" max="15114" width="14.85546875" style="1" bestFit="1" customWidth="1"/>
    <col min="15115" max="15115" width="15.85546875" style="1" bestFit="1" customWidth="1"/>
    <col min="15116" max="15116" width="13.140625" style="1" customWidth="1"/>
    <col min="15117" max="15357" width="11.42578125" style="1"/>
    <col min="15358" max="15358" width="4.7109375" style="1" customWidth="1"/>
    <col min="15359" max="15359" width="33.85546875" style="1" customWidth="1"/>
    <col min="15360" max="15360" width="39.7109375" style="1" customWidth="1"/>
    <col min="15361" max="15361" width="36.28515625" style="1" customWidth="1"/>
    <col min="15362" max="15362" width="14.4257812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67" width="11.85546875" style="1" customWidth="1"/>
    <col min="15368" max="15368" width="12.7109375" style="1" customWidth="1"/>
    <col min="15369" max="15369" width="12.42578125" style="1" customWidth="1"/>
    <col min="15370" max="15370" width="14.85546875" style="1" bestFit="1" customWidth="1"/>
    <col min="15371" max="15371" width="15.85546875" style="1" bestFit="1" customWidth="1"/>
    <col min="15372" max="15372" width="13.140625" style="1" customWidth="1"/>
    <col min="15373" max="15613" width="11.42578125" style="1"/>
    <col min="15614" max="15614" width="4.7109375" style="1" customWidth="1"/>
    <col min="15615" max="15615" width="33.85546875" style="1" customWidth="1"/>
    <col min="15616" max="15616" width="39.7109375" style="1" customWidth="1"/>
    <col min="15617" max="15617" width="36.28515625" style="1" customWidth="1"/>
    <col min="15618" max="15618" width="14.4257812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3" width="11.85546875" style="1" customWidth="1"/>
    <col min="15624" max="15624" width="12.7109375" style="1" customWidth="1"/>
    <col min="15625" max="15625" width="12.42578125" style="1" customWidth="1"/>
    <col min="15626" max="15626" width="14.85546875" style="1" bestFit="1" customWidth="1"/>
    <col min="15627" max="15627" width="15.85546875" style="1" bestFit="1" customWidth="1"/>
    <col min="15628" max="15628" width="13.140625" style="1" customWidth="1"/>
    <col min="15629" max="15869" width="11.42578125" style="1"/>
    <col min="15870" max="15870" width="4.7109375" style="1" customWidth="1"/>
    <col min="15871" max="15871" width="33.85546875" style="1" customWidth="1"/>
    <col min="15872" max="15872" width="39.7109375" style="1" customWidth="1"/>
    <col min="15873" max="15873" width="36.28515625" style="1" customWidth="1"/>
    <col min="15874" max="15874" width="14.4257812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79" width="11.85546875" style="1" customWidth="1"/>
    <col min="15880" max="15880" width="12.7109375" style="1" customWidth="1"/>
    <col min="15881" max="15881" width="12.42578125" style="1" customWidth="1"/>
    <col min="15882" max="15882" width="14.85546875" style="1" bestFit="1" customWidth="1"/>
    <col min="15883" max="15883" width="15.85546875" style="1" bestFit="1" customWidth="1"/>
    <col min="15884" max="15884" width="13.140625" style="1" customWidth="1"/>
    <col min="15885" max="16125" width="11.42578125" style="1"/>
    <col min="16126" max="16126" width="4.7109375" style="1" customWidth="1"/>
    <col min="16127" max="16127" width="33.85546875" style="1" customWidth="1"/>
    <col min="16128" max="16128" width="39.7109375" style="1" customWidth="1"/>
    <col min="16129" max="16129" width="36.28515625" style="1" customWidth="1"/>
    <col min="16130" max="16130" width="14.4257812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5" width="11.85546875" style="1" customWidth="1"/>
    <col min="16136" max="16136" width="12.7109375" style="1" customWidth="1"/>
    <col min="16137" max="16137" width="12.42578125" style="1" customWidth="1"/>
    <col min="16138" max="16138" width="14.85546875" style="1" bestFit="1" customWidth="1"/>
    <col min="16139" max="16139" width="15.85546875" style="1" bestFit="1" customWidth="1"/>
    <col min="16140" max="16140" width="13.140625" style="1" customWidth="1"/>
    <col min="16141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1546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318</v>
      </c>
      <c r="C8" s="6" t="s">
        <v>176</v>
      </c>
      <c r="D8" s="6" t="s">
        <v>1030</v>
      </c>
      <c r="E8" s="1" t="s">
        <v>1031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288</v>
      </c>
      <c r="C9" s="6" t="s">
        <v>176</v>
      </c>
      <c r="D9" s="6" t="s">
        <v>1032</v>
      </c>
      <c r="E9" s="1" t="s">
        <v>1031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5" si="0">+J9+K9+L9+M9</f>
        <v>7921.83</v>
      </c>
      <c r="O9" s="13">
        <f t="shared" ref="O9:O15" si="1">+I9-N9</f>
        <v>22078.17</v>
      </c>
    </row>
    <row r="10" spans="1:15" ht="24.95" customHeight="1" x14ac:dyDescent="0.25">
      <c r="A10" s="1">
        <v>3</v>
      </c>
      <c r="B10" t="s">
        <v>818</v>
      </c>
      <c r="C10" s="6" t="s">
        <v>176</v>
      </c>
      <c r="D10" t="s">
        <v>35</v>
      </c>
      <c r="E10" s="1" t="s">
        <v>1031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615</v>
      </c>
      <c r="C11" s="6" t="s">
        <v>610</v>
      </c>
      <c r="D11" s="6" t="s">
        <v>75</v>
      </c>
      <c r="E11" s="1" t="s">
        <v>1031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2822.7</v>
      </c>
      <c r="L11" s="13">
        <f>+I11*3.04%</f>
        <v>456</v>
      </c>
      <c r="M11" s="13">
        <v>0</v>
      </c>
      <c r="N11" s="13">
        <f t="shared" si="0"/>
        <v>3709.2</v>
      </c>
      <c r="O11" s="13">
        <f t="shared" si="1"/>
        <v>11290.8</v>
      </c>
    </row>
    <row r="12" spans="1:15" ht="24.95" customHeight="1" x14ac:dyDescent="0.25">
      <c r="A12" s="1">
        <v>5</v>
      </c>
      <c r="B12" t="s">
        <v>240</v>
      </c>
      <c r="C12" s="1" t="s">
        <v>791</v>
      </c>
      <c r="D12" t="s">
        <v>1033</v>
      </c>
      <c r="E12" s="1" t="s">
        <v>1031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10767.56</v>
      </c>
      <c r="L12" s="13">
        <v>1520</v>
      </c>
      <c r="M12" s="13">
        <v>0</v>
      </c>
      <c r="N12" s="13">
        <f t="shared" si="0"/>
        <v>13722.56</v>
      </c>
      <c r="O12" s="13">
        <f t="shared" si="1"/>
        <v>36277.440000000002</v>
      </c>
    </row>
    <row r="13" spans="1:15" ht="24.95" customHeight="1" x14ac:dyDescent="0.25">
      <c r="A13" s="1">
        <v>6</v>
      </c>
      <c r="B13" s="6" t="s">
        <v>106</v>
      </c>
      <c r="C13" s="6" t="s">
        <v>107</v>
      </c>
      <c r="D13" t="s">
        <v>75</v>
      </c>
      <c r="E13" s="1" t="s">
        <v>1031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861</v>
      </c>
      <c r="C14" s="6" t="s">
        <v>287</v>
      </c>
      <c r="D14" t="s">
        <v>68</v>
      </c>
      <c r="E14" s="1" t="s">
        <v>1031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3161.47</v>
      </c>
      <c r="L14" s="13">
        <v>456</v>
      </c>
      <c r="M14" s="13">
        <v>0</v>
      </c>
      <c r="N14" s="13">
        <f t="shared" si="0"/>
        <v>4047.97</v>
      </c>
      <c r="O14" s="13">
        <f t="shared" si="1"/>
        <v>10952.03</v>
      </c>
    </row>
    <row r="15" spans="1:15" ht="24.95" customHeight="1" x14ac:dyDescent="0.25">
      <c r="A15" s="1">
        <v>8</v>
      </c>
      <c r="B15" t="s">
        <v>349</v>
      </c>
      <c r="C15" s="6" t="s">
        <v>287</v>
      </c>
      <c r="D15" s="6" t="s">
        <v>1506</v>
      </c>
      <c r="E15" s="1" t="s">
        <v>1031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6148.83</v>
      </c>
      <c r="L15" s="13">
        <v>912</v>
      </c>
      <c r="M15" s="13">
        <v>0</v>
      </c>
      <c r="N15" s="13">
        <f t="shared" si="0"/>
        <v>7921.83</v>
      </c>
      <c r="O15" s="13">
        <f t="shared" si="1"/>
        <v>22078.17</v>
      </c>
    </row>
    <row r="16" spans="1:15" ht="24.95" customHeight="1" x14ac:dyDescent="0.25">
      <c r="A16" s="1">
        <v>9</v>
      </c>
      <c r="B16" t="s">
        <v>1248</v>
      </c>
      <c r="C16" t="s">
        <v>1319</v>
      </c>
      <c r="D16" t="s">
        <v>1556</v>
      </c>
      <c r="E16" s="1" t="s">
        <v>1031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8532.92</v>
      </c>
      <c r="L16" s="13">
        <v>1216</v>
      </c>
      <c r="M16" s="13">
        <v>0</v>
      </c>
      <c r="N16" s="13">
        <v>10896.92</v>
      </c>
      <c r="O16" s="13">
        <v>29103.08</v>
      </c>
    </row>
    <row r="18" spans="3:15" ht="22.5" customHeight="1" x14ac:dyDescent="0.25">
      <c r="G18" s="26">
        <f t="shared" ref="G18:O18" si="2">SUM(G8:G17)</f>
        <v>245000</v>
      </c>
      <c r="H18" s="26">
        <f t="shared" si="2"/>
        <v>0</v>
      </c>
      <c r="I18" s="26">
        <f t="shared" si="2"/>
        <v>245000</v>
      </c>
      <c r="J18" s="26">
        <f t="shared" si="2"/>
        <v>7031.5</v>
      </c>
      <c r="K18" s="26">
        <f>SUM(K8:K17)</f>
        <v>48111.839999999997</v>
      </c>
      <c r="L18" s="26">
        <f t="shared" si="2"/>
        <v>7448</v>
      </c>
      <c r="M18" s="26">
        <f t="shared" si="2"/>
        <v>0</v>
      </c>
      <c r="N18" s="26">
        <f>SUM(N8:N17)</f>
        <v>62591.340000000004</v>
      </c>
      <c r="O18" s="26">
        <f t="shared" si="2"/>
        <v>182408.66000000003</v>
      </c>
    </row>
    <row r="22" spans="3:15" ht="22.5" customHeight="1" x14ac:dyDescent="0.25">
      <c r="F22" s="15"/>
      <c r="G22" s="15"/>
      <c r="H22" s="15"/>
    </row>
    <row r="23" spans="3:15" ht="22.5" customHeight="1" x14ac:dyDescent="0.25">
      <c r="C23" s="17"/>
      <c r="F23" s="52" t="s">
        <v>871</v>
      </c>
      <c r="G23" s="52"/>
      <c r="H23" s="52"/>
    </row>
    <row r="24" spans="3:15" ht="22.5" customHeight="1" x14ac:dyDescent="0.25">
      <c r="F24" s="53" t="s">
        <v>872</v>
      </c>
      <c r="G24" s="53"/>
      <c r="H24" s="53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D24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35" width="11.42578125" style="1"/>
    <col min="236" max="236" width="4.7109375" style="1" customWidth="1"/>
    <col min="237" max="237" width="42" style="1" customWidth="1"/>
    <col min="238" max="238" width="43.140625" style="1" customWidth="1"/>
    <col min="239" max="239" width="41" style="1" customWidth="1"/>
    <col min="240" max="240" width="25.7109375" style="1" customWidth="1"/>
    <col min="241" max="241" width="12.42578125" style="1" customWidth="1"/>
    <col min="242" max="242" width="18.28515625" style="1" bestFit="1" customWidth="1"/>
    <col min="243" max="243" width="11.5703125" style="1" bestFit="1" customWidth="1"/>
    <col min="244" max="244" width="18.28515625" style="1" bestFit="1" customWidth="1"/>
    <col min="245" max="248" width="14.85546875" style="1" bestFit="1" customWidth="1"/>
    <col min="249" max="249" width="15.85546875" style="1" bestFit="1" customWidth="1"/>
    <col min="250" max="250" width="16.5703125" style="1" bestFit="1" customWidth="1"/>
    <col min="251" max="491" width="11.42578125" style="1"/>
    <col min="492" max="492" width="4.7109375" style="1" customWidth="1"/>
    <col min="493" max="493" width="42" style="1" customWidth="1"/>
    <col min="494" max="494" width="43.140625" style="1" customWidth="1"/>
    <col min="495" max="495" width="41" style="1" customWidth="1"/>
    <col min="496" max="496" width="25.7109375" style="1" customWidth="1"/>
    <col min="497" max="497" width="12.42578125" style="1" customWidth="1"/>
    <col min="498" max="498" width="18.28515625" style="1" bestFit="1" customWidth="1"/>
    <col min="499" max="499" width="11.5703125" style="1" bestFit="1" customWidth="1"/>
    <col min="500" max="500" width="18.28515625" style="1" bestFit="1" customWidth="1"/>
    <col min="501" max="504" width="14.85546875" style="1" bestFit="1" customWidth="1"/>
    <col min="505" max="505" width="15.85546875" style="1" bestFit="1" customWidth="1"/>
    <col min="506" max="506" width="16.5703125" style="1" bestFit="1" customWidth="1"/>
    <col min="507" max="747" width="11.42578125" style="1"/>
    <col min="748" max="748" width="4.7109375" style="1" customWidth="1"/>
    <col min="749" max="749" width="42" style="1" customWidth="1"/>
    <col min="750" max="750" width="43.140625" style="1" customWidth="1"/>
    <col min="751" max="751" width="41" style="1" customWidth="1"/>
    <col min="752" max="752" width="25.7109375" style="1" customWidth="1"/>
    <col min="753" max="753" width="12.42578125" style="1" customWidth="1"/>
    <col min="754" max="754" width="18.28515625" style="1" bestFit="1" customWidth="1"/>
    <col min="755" max="755" width="11.5703125" style="1" bestFit="1" customWidth="1"/>
    <col min="756" max="756" width="18.28515625" style="1" bestFit="1" customWidth="1"/>
    <col min="757" max="760" width="14.85546875" style="1" bestFit="1" customWidth="1"/>
    <col min="761" max="761" width="15.85546875" style="1" bestFit="1" customWidth="1"/>
    <col min="762" max="762" width="16.5703125" style="1" bestFit="1" customWidth="1"/>
    <col min="763" max="1003" width="11.42578125" style="1"/>
    <col min="1004" max="1004" width="4.7109375" style="1" customWidth="1"/>
    <col min="1005" max="1005" width="42" style="1" customWidth="1"/>
    <col min="1006" max="1006" width="43.140625" style="1" customWidth="1"/>
    <col min="1007" max="1007" width="41" style="1" customWidth="1"/>
    <col min="1008" max="1008" width="25.7109375" style="1" customWidth="1"/>
    <col min="1009" max="1009" width="12.42578125" style="1" customWidth="1"/>
    <col min="1010" max="1010" width="18.28515625" style="1" bestFit="1" customWidth="1"/>
    <col min="1011" max="1011" width="11.5703125" style="1" bestFit="1" customWidth="1"/>
    <col min="1012" max="1012" width="18.28515625" style="1" bestFit="1" customWidth="1"/>
    <col min="1013" max="1016" width="14.85546875" style="1" bestFit="1" customWidth="1"/>
    <col min="1017" max="1017" width="15.85546875" style="1" bestFit="1" customWidth="1"/>
    <col min="1018" max="1018" width="16.5703125" style="1" bestFit="1" customWidth="1"/>
    <col min="1019" max="1259" width="11.42578125" style="1"/>
    <col min="1260" max="1260" width="4.7109375" style="1" customWidth="1"/>
    <col min="1261" max="1261" width="42" style="1" customWidth="1"/>
    <col min="1262" max="1262" width="43.140625" style="1" customWidth="1"/>
    <col min="1263" max="1263" width="41" style="1" customWidth="1"/>
    <col min="1264" max="1264" width="25.7109375" style="1" customWidth="1"/>
    <col min="1265" max="1265" width="12.42578125" style="1" customWidth="1"/>
    <col min="1266" max="1266" width="18.28515625" style="1" bestFit="1" customWidth="1"/>
    <col min="1267" max="1267" width="11.5703125" style="1" bestFit="1" customWidth="1"/>
    <col min="1268" max="1268" width="18.28515625" style="1" bestFit="1" customWidth="1"/>
    <col min="1269" max="1272" width="14.85546875" style="1" bestFit="1" customWidth="1"/>
    <col min="1273" max="1273" width="15.85546875" style="1" bestFit="1" customWidth="1"/>
    <col min="1274" max="1274" width="16.5703125" style="1" bestFit="1" customWidth="1"/>
    <col min="1275" max="1515" width="11.42578125" style="1"/>
    <col min="1516" max="1516" width="4.7109375" style="1" customWidth="1"/>
    <col min="1517" max="1517" width="42" style="1" customWidth="1"/>
    <col min="1518" max="1518" width="43.140625" style="1" customWidth="1"/>
    <col min="1519" max="1519" width="41" style="1" customWidth="1"/>
    <col min="1520" max="1520" width="25.7109375" style="1" customWidth="1"/>
    <col min="1521" max="1521" width="12.42578125" style="1" customWidth="1"/>
    <col min="1522" max="1522" width="18.28515625" style="1" bestFit="1" customWidth="1"/>
    <col min="1523" max="1523" width="11.5703125" style="1" bestFit="1" customWidth="1"/>
    <col min="1524" max="1524" width="18.28515625" style="1" bestFit="1" customWidth="1"/>
    <col min="1525" max="1528" width="14.85546875" style="1" bestFit="1" customWidth="1"/>
    <col min="1529" max="1529" width="15.85546875" style="1" bestFit="1" customWidth="1"/>
    <col min="1530" max="1530" width="16.5703125" style="1" bestFit="1" customWidth="1"/>
    <col min="1531" max="1771" width="11.42578125" style="1"/>
    <col min="1772" max="1772" width="4.7109375" style="1" customWidth="1"/>
    <col min="1773" max="1773" width="42" style="1" customWidth="1"/>
    <col min="1774" max="1774" width="43.140625" style="1" customWidth="1"/>
    <col min="1775" max="1775" width="41" style="1" customWidth="1"/>
    <col min="1776" max="1776" width="25.7109375" style="1" customWidth="1"/>
    <col min="1777" max="1777" width="12.42578125" style="1" customWidth="1"/>
    <col min="1778" max="1778" width="18.28515625" style="1" bestFit="1" customWidth="1"/>
    <col min="1779" max="1779" width="11.5703125" style="1" bestFit="1" customWidth="1"/>
    <col min="1780" max="1780" width="18.28515625" style="1" bestFit="1" customWidth="1"/>
    <col min="1781" max="1784" width="14.85546875" style="1" bestFit="1" customWidth="1"/>
    <col min="1785" max="1785" width="15.85546875" style="1" bestFit="1" customWidth="1"/>
    <col min="1786" max="1786" width="16.5703125" style="1" bestFit="1" customWidth="1"/>
    <col min="1787" max="2027" width="11.42578125" style="1"/>
    <col min="2028" max="2028" width="4.7109375" style="1" customWidth="1"/>
    <col min="2029" max="2029" width="42" style="1" customWidth="1"/>
    <col min="2030" max="2030" width="43.140625" style="1" customWidth="1"/>
    <col min="2031" max="2031" width="41" style="1" customWidth="1"/>
    <col min="2032" max="2032" width="25.7109375" style="1" customWidth="1"/>
    <col min="2033" max="2033" width="12.42578125" style="1" customWidth="1"/>
    <col min="2034" max="2034" width="18.28515625" style="1" bestFit="1" customWidth="1"/>
    <col min="2035" max="2035" width="11.5703125" style="1" bestFit="1" customWidth="1"/>
    <col min="2036" max="2036" width="18.28515625" style="1" bestFit="1" customWidth="1"/>
    <col min="2037" max="2040" width="14.85546875" style="1" bestFit="1" customWidth="1"/>
    <col min="2041" max="2041" width="15.85546875" style="1" bestFit="1" customWidth="1"/>
    <col min="2042" max="2042" width="16.5703125" style="1" bestFit="1" customWidth="1"/>
    <col min="2043" max="2283" width="11.42578125" style="1"/>
    <col min="2284" max="2284" width="4.7109375" style="1" customWidth="1"/>
    <col min="2285" max="2285" width="42" style="1" customWidth="1"/>
    <col min="2286" max="2286" width="43.140625" style="1" customWidth="1"/>
    <col min="2287" max="2287" width="41" style="1" customWidth="1"/>
    <col min="2288" max="2288" width="25.7109375" style="1" customWidth="1"/>
    <col min="2289" max="2289" width="12.42578125" style="1" customWidth="1"/>
    <col min="2290" max="2290" width="18.28515625" style="1" bestFit="1" customWidth="1"/>
    <col min="2291" max="2291" width="11.5703125" style="1" bestFit="1" customWidth="1"/>
    <col min="2292" max="2292" width="18.28515625" style="1" bestFit="1" customWidth="1"/>
    <col min="2293" max="2296" width="14.85546875" style="1" bestFit="1" customWidth="1"/>
    <col min="2297" max="2297" width="15.85546875" style="1" bestFit="1" customWidth="1"/>
    <col min="2298" max="2298" width="16.5703125" style="1" bestFit="1" customWidth="1"/>
    <col min="2299" max="2539" width="11.42578125" style="1"/>
    <col min="2540" max="2540" width="4.7109375" style="1" customWidth="1"/>
    <col min="2541" max="2541" width="42" style="1" customWidth="1"/>
    <col min="2542" max="2542" width="43.140625" style="1" customWidth="1"/>
    <col min="2543" max="2543" width="41" style="1" customWidth="1"/>
    <col min="2544" max="2544" width="25.7109375" style="1" customWidth="1"/>
    <col min="2545" max="2545" width="12.42578125" style="1" customWidth="1"/>
    <col min="2546" max="2546" width="18.28515625" style="1" bestFit="1" customWidth="1"/>
    <col min="2547" max="2547" width="11.5703125" style="1" bestFit="1" customWidth="1"/>
    <col min="2548" max="2548" width="18.28515625" style="1" bestFit="1" customWidth="1"/>
    <col min="2549" max="2552" width="14.85546875" style="1" bestFit="1" customWidth="1"/>
    <col min="2553" max="2553" width="15.85546875" style="1" bestFit="1" customWidth="1"/>
    <col min="2554" max="2554" width="16.5703125" style="1" bestFit="1" customWidth="1"/>
    <col min="2555" max="2795" width="11.42578125" style="1"/>
    <col min="2796" max="2796" width="4.7109375" style="1" customWidth="1"/>
    <col min="2797" max="2797" width="42" style="1" customWidth="1"/>
    <col min="2798" max="2798" width="43.140625" style="1" customWidth="1"/>
    <col min="2799" max="2799" width="41" style="1" customWidth="1"/>
    <col min="2800" max="2800" width="25.7109375" style="1" customWidth="1"/>
    <col min="2801" max="2801" width="12.42578125" style="1" customWidth="1"/>
    <col min="2802" max="2802" width="18.28515625" style="1" bestFit="1" customWidth="1"/>
    <col min="2803" max="2803" width="11.5703125" style="1" bestFit="1" customWidth="1"/>
    <col min="2804" max="2804" width="18.28515625" style="1" bestFit="1" customWidth="1"/>
    <col min="2805" max="2808" width="14.85546875" style="1" bestFit="1" customWidth="1"/>
    <col min="2809" max="2809" width="15.85546875" style="1" bestFit="1" customWidth="1"/>
    <col min="2810" max="2810" width="16.5703125" style="1" bestFit="1" customWidth="1"/>
    <col min="2811" max="3051" width="11.42578125" style="1"/>
    <col min="3052" max="3052" width="4.7109375" style="1" customWidth="1"/>
    <col min="3053" max="3053" width="42" style="1" customWidth="1"/>
    <col min="3054" max="3054" width="43.140625" style="1" customWidth="1"/>
    <col min="3055" max="3055" width="41" style="1" customWidth="1"/>
    <col min="3056" max="3056" width="25.7109375" style="1" customWidth="1"/>
    <col min="3057" max="3057" width="12.42578125" style="1" customWidth="1"/>
    <col min="3058" max="3058" width="18.28515625" style="1" bestFit="1" customWidth="1"/>
    <col min="3059" max="3059" width="11.5703125" style="1" bestFit="1" customWidth="1"/>
    <col min="3060" max="3060" width="18.28515625" style="1" bestFit="1" customWidth="1"/>
    <col min="3061" max="3064" width="14.85546875" style="1" bestFit="1" customWidth="1"/>
    <col min="3065" max="3065" width="15.85546875" style="1" bestFit="1" customWidth="1"/>
    <col min="3066" max="3066" width="16.5703125" style="1" bestFit="1" customWidth="1"/>
    <col min="3067" max="3307" width="11.42578125" style="1"/>
    <col min="3308" max="3308" width="4.7109375" style="1" customWidth="1"/>
    <col min="3309" max="3309" width="42" style="1" customWidth="1"/>
    <col min="3310" max="3310" width="43.140625" style="1" customWidth="1"/>
    <col min="3311" max="3311" width="41" style="1" customWidth="1"/>
    <col min="3312" max="3312" width="25.7109375" style="1" customWidth="1"/>
    <col min="3313" max="3313" width="12.42578125" style="1" customWidth="1"/>
    <col min="3314" max="3314" width="18.28515625" style="1" bestFit="1" customWidth="1"/>
    <col min="3315" max="3315" width="11.5703125" style="1" bestFit="1" customWidth="1"/>
    <col min="3316" max="3316" width="18.28515625" style="1" bestFit="1" customWidth="1"/>
    <col min="3317" max="3320" width="14.85546875" style="1" bestFit="1" customWidth="1"/>
    <col min="3321" max="3321" width="15.85546875" style="1" bestFit="1" customWidth="1"/>
    <col min="3322" max="3322" width="16.5703125" style="1" bestFit="1" customWidth="1"/>
    <col min="3323" max="3563" width="11.42578125" style="1"/>
    <col min="3564" max="3564" width="4.7109375" style="1" customWidth="1"/>
    <col min="3565" max="3565" width="42" style="1" customWidth="1"/>
    <col min="3566" max="3566" width="43.140625" style="1" customWidth="1"/>
    <col min="3567" max="3567" width="41" style="1" customWidth="1"/>
    <col min="3568" max="3568" width="25.7109375" style="1" customWidth="1"/>
    <col min="3569" max="3569" width="12.42578125" style="1" customWidth="1"/>
    <col min="3570" max="3570" width="18.28515625" style="1" bestFit="1" customWidth="1"/>
    <col min="3571" max="3571" width="11.5703125" style="1" bestFit="1" customWidth="1"/>
    <col min="3572" max="3572" width="18.28515625" style="1" bestFit="1" customWidth="1"/>
    <col min="3573" max="3576" width="14.85546875" style="1" bestFit="1" customWidth="1"/>
    <col min="3577" max="3577" width="15.85546875" style="1" bestFit="1" customWidth="1"/>
    <col min="3578" max="3578" width="16.5703125" style="1" bestFit="1" customWidth="1"/>
    <col min="3579" max="3819" width="11.42578125" style="1"/>
    <col min="3820" max="3820" width="4.7109375" style="1" customWidth="1"/>
    <col min="3821" max="3821" width="42" style="1" customWidth="1"/>
    <col min="3822" max="3822" width="43.140625" style="1" customWidth="1"/>
    <col min="3823" max="3823" width="41" style="1" customWidth="1"/>
    <col min="3824" max="3824" width="25.7109375" style="1" customWidth="1"/>
    <col min="3825" max="3825" width="12.42578125" style="1" customWidth="1"/>
    <col min="3826" max="3826" width="18.28515625" style="1" bestFit="1" customWidth="1"/>
    <col min="3827" max="3827" width="11.5703125" style="1" bestFit="1" customWidth="1"/>
    <col min="3828" max="3828" width="18.28515625" style="1" bestFit="1" customWidth="1"/>
    <col min="3829" max="3832" width="14.85546875" style="1" bestFit="1" customWidth="1"/>
    <col min="3833" max="3833" width="15.85546875" style="1" bestFit="1" customWidth="1"/>
    <col min="3834" max="3834" width="16.5703125" style="1" bestFit="1" customWidth="1"/>
    <col min="3835" max="4075" width="11.42578125" style="1"/>
    <col min="4076" max="4076" width="4.7109375" style="1" customWidth="1"/>
    <col min="4077" max="4077" width="42" style="1" customWidth="1"/>
    <col min="4078" max="4078" width="43.140625" style="1" customWidth="1"/>
    <col min="4079" max="4079" width="41" style="1" customWidth="1"/>
    <col min="4080" max="4080" width="25.7109375" style="1" customWidth="1"/>
    <col min="4081" max="4081" width="12.42578125" style="1" customWidth="1"/>
    <col min="4082" max="4082" width="18.28515625" style="1" bestFit="1" customWidth="1"/>
    <col min="4083" max="4083" width="11.5703125" style="1" bestFit="1" customWidth="1"/>
    <col min="4084" max="4084" width="18.28515625" style="1" bestFit="1" customWidth="1"/>
    <col min="4085" max="4088" width="14.85546875" style="1" bestFit="1" customWidth="1"/>
    <col min="4089" max="4089" width="15.85546875" style="1" bestFit="1" customWidth="1"/>
    <col min="4090" max="4090" width="16.5703125" style="1" bestFit="1" customWidth="1"/>
    <col min="4091" max="4331" width="11.42578125" style="1"/>
    <col min="4332" max="4332" width="4.7109375" style="1" customWidth="1"/>
    <col min="4333" max="4333" width="42" style="1" customWidth="1"/>
    <col min="4334" max="4334" width="43.140625" style="1" customWidth="1"/>
    <col min="4335" max="4335" width="41" style="1" customWidth="1"/>
    <col min="4336" max="4336" width="25.7109375" style="1" customWidth="1"/>
    <col min="4337" max="4337" width="12.42578125" style="1" customWidth="1"/>
    <col min="4338" max="4338" width="18.28515625" style="1" bestFit="1" customWidth="1"/>
    <col min="4339" max="4339" width="11.5703125" style="1" bestFit="1" customWidth="1"/>
    <col min="4340" max="4340" width="18.28515625" style="1" bestFit="1" customWidth="1"/>
    <col min="4341" max="4344" width="14.85546875" style="1" bestFit="1" customWidth="1"/>
    <col min="4345" max="4345" width="15.85546875" style="1" bestFit="1" customWidth="1"/>
    <col min="4346" max="4346" width="16.5703125" style="1" bestFit="1" customWidth="1"/>
    <col min="4347" max="4587" width="11.42578125" style="1"/>
    <col min="4588" max="4588" width="4.7109375" style="1" customWidth="1"/>
    <col min="4589" max="4589" width="42" style="1" customWidth="1"/>
    <col min="4590" max="4590" width="43.140625" style="1" customWidth="1"/>
    <col min="4591" max="4591" width="41" style="1" customWidth="1"/>
    <col min="4592" max="4592" width="25.7109375" style="1" customWidth="1"/>
    <col min="4593" max="4593" width="12.42578125" style="1" customWidth="1"/>
    <col min="4594" max="4594" width="18.28515625" style="1" bestFit="1" customWidth="1"/>
    <col min="4595" max="4595" width="11.5703125" style="1" bestFit="1" customWidth="1"/>
    <col min="4596" max="4596" width="18.28515625" style="1" bestFit="1" customWidth="1"/>
    <col min="4597" max="4600" width="14.85546875" style="1" bestFit="1" customWidth="1"/>
    <col min="4601" max="4601" width="15.85546875" style="1" bestFit="1" customWidth="1"/>
    <col min="4602" max="4602" width="16.5703125" style="1" bestFit="1" customWidth="1"/>
    <col min="4603" max="4843" width="11.42578125" style="1"/>
    <col min="4844" max="4844" width="4.7109375" style="1" customWidth="1"/>
    <col min="4845" max="4845" width="42" style="1" customWidth="1"/>
    <col min="4846" max="4846" width="43.140625" style="1" customWidth="1"/>
    <col min="4847" max="4847" width="41" style="1" customWidth="1"/>
    <col min="4848" max="4848" width="25.7109375" style="1" customWidth="1"/>
    <col min="4849" max="4849" width="12.42578125" style="1" customWidth="1"/>
    <col min="4850" max="4850" width="18.28515625" style="1" bestFit="1" customWidth="1"/>
    <col min="4851" max="4851" width="11.5703125" style="1" bestFit="1" customWidth="1"/>
    <col min="4852" max="4852" width="18.28515625" style="1" bestFit="1" customWidth="1"/>
    <col min="4853" max="4856" width="14.85546875" style="1" bestFit="1" customWidth="1"/>
    <col min="4857" max="4857" width="15.85546875" style="1" bestFit="1" customWidth="1"/>
    <col min="4858" max="4858" width="16.5703125" style="1" bestFit="1" customWidth="1"/>
    <col min="4859" max="5099" width="11.42578125" style="1"/>
    <col min="5100" max="5100" width="4.7109375" style="1" customWidth="1"/>
    <col min="5101" max="5101" width="42" style="1" customWidth="1"/>
    <col min="5102" max="5102" width="43.140625" style="1" customWidth="1"/>
    <col min="5103" max="5103" width="41" style="1" customWidth="1"/>
    <col min="5104" max="5104" width="25.7109375" style="1" customWidth="1"/>
    <col min="5105" max="5105" width="12.42578125" style="1" customWidth="1"/>
    <col min="5106" max="5106" width="18.28515625" style="1" bestFit="1" customWidth="1"/>
    <col min="5107" max="5107" width="11.5703125" style="1" bestFit="1" customWidth="1"/>
    <col min="5108" max="5108" width="18.28515625" style="1" bestFit="1" customWidth="1"/>
    <col min="5109" max="5112" width="14.85546875" style="1" bestFit="1" customWidth="1"/>
    <col min="5113" max="5113" width="15.85546875" style="1" bestFit="1" customWidth="1"/>
    <col min="5114" max="5114" width="16.5703125" style="1" bestFit="1" customWidth="1"/>
    <col min="5115" max="5355" width="11.42578125" style="1"/>
    <col min="5356" max="5356" width="4.7109375" style="1" customWidth="1"/>
    <col min="5357" max="5357" width="42" style="1" customWidth="1"/>
    <col min="5358" max="5358" width="43.140625" style="1" customWidth="1"/>
    <col min="5359" max="5359" width="41" style="1" customWidth="1"/>
    <col min="5360" max="5360" width="25.7109375" style="1" customWidth="1"/>
    <col min="5361" max="5361" width="12.42578125" style="1" customWidth="1"/>
    <col min="5362" max="5362" width="18.28515625" style="1" bestFit="1" customWidth="1"/>
    <col min="5363" max="5363" width="11.5703125" style="1" bestFit="1" customWidth="1"/>
    <col min="5364" max="5364" width="18.28515625" style="1" bestFit="1" customWidth="1"/>
    <col min="5365" max="5368" width="14.85546875" style="1" bestFit="1" customWidth="1"/>
    <col min="5369" max="5369" width="15.85546875" style="1" bestFit="1" customWidth="1"/>
    <col min="5370" max="5370" width="16.5703125" style="1" bestFit="1" customWidth="1"/>
    <col min="5371" max="5611" width="11.42578125" style="1"/>
    <col min="5612" max="5612" width="4.7109375" style="1" customWidth="1"/>
    <col min="5613" max="5613" width="42" style="1" customWidth="1"/>
    <col min="5614" max="5614" width="43.140625" style="1" customWidth="1"/>
    <col min="5615" max="5615" width="41" style="1" customWidth="1"/>
    <col min="5616" max="5616" width="25.7109375" style="1" customWidth="1"/>
    <col min="5617" max="5617" width="12.42578125" style="1" customWidth="1"/>
    <col min="5618" max="5618" width="18.28515625" style="1" bestFit="1" customWidth="1"/>
    <col min="5619" max="5619" width="11.5703125" style="1" bestFit="1" customWidth="1"/>
    <col min="5620" max="5620" width="18.28515625" style="1" bestFit="1" customWidth="1"/>
    <col min="5621" max="5624" width="14.85546875" style="1" bestFit="1" customWidth="1"/>
    <col min="5625" max="5625" width="15.85546875" style="1" bestFit="1" customWidth="1"/>
    <col min="5626" max="5626" width="16.5703125" style="1" bestFit="1" customWidth="1"/>
    <col min="5627" max="5867" width="11.42578125" style="1"/>
    <col min="5868" max="5868" width="4.7109375" style="1" customWidth="1"/>
    <col min="5869" max="5869" width="42" style="1" customWidth="1"/>
    <col min="5870" max="5870" width="43.140625" style="1" customWidth="1"/>
    <col min="5871" max="5871" width="41" style="1" customWidth="1"/>
    <col min="5872" max="5872" width="25.7109375" style="1" customWidth="1"/>
    <col min="5873" max="5873" width="12.42578125" style="1" customWidth="1"/>
    <col min="5874" max="5874" width="18.28515625" style="1" bestFit="1" customWidth="1"/>
    <col min="5875" max="5875" width="11.5703125" style="1" bestFit="1" customWidth="1"/>
    <col min="5876" max="5876" width="18.28515625" style="1" bestFit="1" customWidth="1"/>
    <col min="5877" max="5880" width="14.85546875" style="1" bestFit="1" customWidth="1"/>
    <col min="5881" max="5881" width="15.85546875" style="1" bestFit="1" customWidth="1"/>
    <col min="5882" max="5882" width="16.5703125" style="1" bestFit="1" customWidth="1"/>
    <col min="5883" max="6123" width="11.42578125" style="1"/>
    <col min="6124" max="6124" width="4.7109375" style="1" customWidth="1"/>
    <col min="6125" max="6125" width="42" style="1" customWidth="1"/>
    <col min="6126" max="6126" width="43.140625" style="1" customWidth="1"/>
    <col min="6127" max="6127" width="41" style="1" customWidth="1"/>
    <col min="6128" max="6128" width="25.7109375" style="1" customWidth="1"/>
    <col min="6129" max="6129" width="12.42578125" style="1" customWidth="1"/>
    <col min="6130" max="6130" width="18.28515625" style="1" bestFit="1" customWidth="1"/>
    <col min="6131" max="6131" width="11.5703125" style="1" bestFit="1" customWidth="1"/>
    <col min="6132" max="6132" width="18.28515625" style="1" bestFit="1" customWidth="1"/>
    <col min="6133" max="6136" width="14.85546875" style="1" bestFit="1" customWidth="1"/>
    <col min="6137" max="6137" width="15.85546875" style="1" bestFit="1" customWidth="1"/>
    <col min="6138" max="6138" width="16.5703125" style="1" bestFit="1" customWidth="1"/>
    <col min="6139" max="6379" width="11.42578125" style="1"/>
    <col min="6380" max="6380" width="4.7109375" style="1" customWidth="1"/>
    <col min="6381" max="6381" width="42" style="1" customWidth="1"/>
    <col min="6382" max="6382" width="43.140625" style="1" customWidth="1"/>
    <col min="6383" max="6383" width="41" style="1" customWidth="1"/>
    <col min="6384" max="6384" width="25.7109375" style="1" customWidth="1"/>
    <col min="6385" max="6385" width="12.42578125" style="1" customWidth="1"/>
    <col min="6386" max="6386" width="18.28515625" style="1" bestFit="1" customWidth="1"/>
    <col min="6387" max="6387" width="11.5703125" style="1" bestFit="1" customWidth="1"/>
    <col min="6388" max="6388" width="18.28515625" style="1" bestFit="1" customWidth="1"/>
    <col min="6389" max="6392" width="14.85546875" style="1" bestFit="1" customWidth="1"/>
    <col min="6393" max="6393" width="15.85546875" style="1" bestFit="1" customWidth="1"/>
    <col min="6394" max="6394" width="16.5703125" style="1" bestFit="1" customWidth="1"/>
    <col min="6395" max="6635" width="11.42578125" style="1"/>
    <col min="6636" max="6636" width="4.7109375" style="1" customWidth="1"/>
    <col min="6637" max="6637" width="42" style="1" customWidth="1"/>
    <col min="6638" max="6638" width="43.140625" style="1" customWidth="1"/>
    <col min="6639" max="6639" width="41" style="1" customWidth="1"/>
    <col min="6640" max="6640" width="25.7109375" style="1" customWidth="1"/>
    <col min="6641" max="6641" width="12.42578125" style="1" customWidth="1"/>
    <col min="6642" max="6642" width="18.28515625" style="1" bestFit="1" customWidth="1"/>
    <col min="6643" max="6643" width="11.5703125" style="1" bestFit="1" customWidth="1"/>
    <col min="6644" max="6644" width="18.28515625" style="1" bestFit="1" customWidth="1"/>
    <col min="6645" max="6648" width="14.85546875" style="1" bestFit="1" customWidth="1"/>
    <col min="6649" max="6649" width="15.85546875" style="1" bestFit="1" customWidth="1"/>
    <col min="6650" max="6650" width="16.5703125" style="1" bestFit="1" customWidth="1"/>
    <col min="6651" max="6891" width="11.42578125" style="1"/>
    <col min="6892" max="6892" width="4.7109375" style="1" customWidth="1"/>
    <col min="6893" max="6893" width="42" style="1" customWidth="1"/>
    <col min="6894" max="6894" width="43.140625" style="1" customWidth="1"/>
    <col min="6895" max="6895" width="41" style="1" customWidth="1"/>
    <col min="6896" max="6896" width="25.7109375" style="1" customWidth="1"/>
    <col min="6897" max="6897" width="12.42578125" style="1" customWidth="1"/>
    <col min="6898" max="6898" width="18.28515625" style="1" bestFit="1" customWidth="1"/>
    <col min="6899" max="6899" width="11.5703125" style="1" bestFit="1" customWidth="1"/>
    <col min="6900" max="6900" width="18.28515625" style="1" bestFit="1" customWidth="1"/>
    <col min="6901" max="6904" width="14.85546875" style="1" bestFit="1" customWidth="1"/>
    <col min="6905" max="6905" width="15.85546875" style="1" bestFit="1" customWidth="1"/>
    <col min="6906" max="6906" width="16.5703125" style="1" bestFit="1" customWidth="1"/>
    <col min="6907" max="7147" width="11.42578125" style="1"/>
    <col min="7148" max="7148" width="4.7109375" style="1" customWidth="1"/>
    <col min="7149" max="7149" width="42" style="1" customWidth="1"/>
    <col min="7150" max="7150" width="43.140625" style="1" customWidth="1"/>
    <col min="7151" max="7151" width="41" style="1" customWidth="1"/>
    <col min="7152" max="7152" width="25.7109375" style="1" customWidth="1"/>
    <col min="7153" max="7153" width="12.42578125" style="1" customWidth="1"/>
    <col min="7154" max="7154" width="18.28515625" style="1" bestFit="1" customWidth="1"/>
    <col min="7155" max="7155" width="11.5703125" style="1" bestFit="1" customWidth="1"/>
    <col min="7156" max="7156" width="18.28515625" style="1" bestFit="1" customWidth="1"/>
    <col min="7157" max="7160" width="14.85546875" style="1" bestFit="1" customWidth="1"/>
    <col min="7161" max="7161" width="15.85546875" style="1" bestFit="1" customWidth="1"/>
    <col min="7162" max="7162" width="16.5703125" style="1" bestFit="1" customWidth="1"/>
    <col min="7163" max="7403" width="11.42578125" style="1"/>
    <col min="7404" max="7404" width="4.7109375" style="1" customWidth="1"/>
    <col min="7405" max="7405" width="42" style="1" customWidth="1"/>
    <col min="7406" max="7406" width="43.140625" style="1" customWidth="1"/>
    <col min="7407" max="7407" width="41" style="1" customWidth="1"/>
    <col min="7408" max="7408" width="25.7109375" style="1" customWidth="1"/>
    <col min="7409" max="7409" width="12.42578125" style="1" customWidth="1"/>
    <col min="7410" max="7410" width="18.28515625" style="1" bestFit="1" customWidth="1"/>
    <col min="7411" max="7411" width="11.5703125" style="1" bestFit="1" customWidth="1"/>
    <col min="7412" max="7412" width="18.28515625" style="1" bestFit="1" customWidth="1"/>
    <col min="7413" max="7416" width="14.85546875" style="1" bestFit="1" customWidth="1"/>
    <col min="7417" max="7417" width="15.85546875" style="1" bestFit="1" customWidth="1"/>
    <col min="7418" max="7418" width="16.5703125" style="1" bestFit="1" customWidth="1"/>
    <col min="7419" max="7659" width="11.42578125" style="1"/>
    <col min="7660" max="7660" width="4.7109375" style="1" customWidth="1"/>
    <col min="7661" max="7661" width="42" style="1" customWidth="1"/>
    <col min="7662" max="7662" width="43.140625" style="1" customWidth="1"/>
    <col min="7663" max="7663" width="41" style="1" customWidth="1"/>
    <col min="7664" max="7664" width="25.7109375" style="1" customWidth="1"/>
    <col min="7665" max="7665" width="12.42578125" style="1" customWidth="1"/>
    <col min="7666" max="7666" width="18.28515625" style="1" bestFit="1" customWidth="1"/>
    <col min="7667" max="7667" width="11.5703125" style="1" bestFit="1" customWidth="1"/>
    <col min="7668" max="7668" width="18.28515625" style="1" bestFit="1" customWidth="1"/>
    <col min="7669" max="7672" width="14.85546875" style="1" bestFit="1" customWidth="1"/>
    <col min="7673" max="7673" width="15.85546875" style="1" bestFit="1" customWidth="1"/>
    <col min="7674" max="7674" width="16.5703125" style="1" bestFit="1" customWidth="1"/>
    <col min="7675" max="7915" width="11.42578125" style="1"/>
    <col min="7916" max="7916" width="4.7109375" style="1" customWidth="1"/>
    <col min="7917" max="7917" width="42" style="1" customWidth="1"/>
    <col min="7918" max="7918" width="43.140625" style="1" customWidth="1"/>
    <col min="7919" max="7919" width="41" style="1" customWidth="1"/>
    <col min="7920" max="7920" width="25.7109375" style="1" customWidth="1"/>
    <col min="7921" max="7921" width="12.42578125" style="1" customWidth="1"/>
    <col min="7922" max="7922" width="18.28515625" style="1" bestFit="1" customWidth="1"/>
    <col min="7923" max="7923" width="11.5703125" style="1" bestFit="1" customWidth="1"/>
    <col min="7924" max="7924" width="18.28515625" style="1" bestFit="1" customWidth="1"/>
    <col min="7925" max="7928" width="14.85546875" style="1" bestFit="1" customWidth="1"/>
    <col min="7929" max="7929" width="15.85546875" style="1" bestFit="1" customWidth="1"/>
    <col min="7930" max="7930" width="16.5703125" style="1" bestFit="1" customWidth="1"/>
    <col min="7931" max="8171" width="11.42578125" style="1"/>
    <col min="8172" max="8172" width="4.7109375" style="1" customWidth="1"/>
    <col min="8173" max="8173" width="42" style="1" customWidth="1"/>
    <col min="8174" max="8174" width="43.140625" style="1" customWidth="1"/>
    <col min="8175" max="8175" width="41" style="1" customWidth="1"/>
    <col min="8176" max="8176" width="25.7109375" style="1" customWidth="1"/>
    <col min="8177" max="8177" width="12.42578125" style="1" customWidth="1"/>
    <col min="8178" max="8178" width="18.28515625" style="1" bestFit="1" customWidth="1"/>
    <col min="8179" max="8179" width="11.5703125" style="1" bestFit="1" customWidth="1"/>
    <col min="8180" max="8180" width="18.28515625" style="1" bestFit="1" customWidth="1"/>
    <col min="8181" max="8184" width="14.85546875" style="1" bestFit="1" customWidth="1"/>
    <col min="8185" max="8185" width="15.85546875" style="1" bestFit="1" customWidth="1"/>
    <col min="8186" max="8186" width="16.5703125" style="1" bestFit="1" customWidth="1"/>
    <col min="8187" max="8427" width="11.42578125" style="1"/>
    <col min="8428" max="8428" width="4.7109375" style="1" customWidth="1"/>
    <col min="8429" max="8429" width="42" style="1" customWidth="1"/>
    <col min="8430" max="8430" width="43.140625" style="1" customWidth="1"/>
    <col min="8431" max="8431" width="41" style="1" customWidth="1"/>
    <col min="8432" max="8432" width="25.7109375" style="1" customWidth="1"/>
    <col min="8433" max="8433" width="12.42578125" style="1" customWidth="1"/>
    <col min="8434" max="8434" width="18.28515625" style="1" bestFit="1" customWidth="1"/>
    <col min="8435" max="8435" width="11.5703125" style="1" bestFit="1" customWidth="1"/>
    <col min="8436" max="8436" width="18.28515625" style="1" bestFit="1" customWidth="1"/>
    <col min="8437" max="8440" width="14.85546875" style="1" bestFit="1" customWidth="1"/>
    <col min="8441" max="8441" width="15.85546875" style="1" bestFit="1" customWidth="1"/>
    <col min="8442" max="8442" width="16.5703125" style="1" bestFit="1" customWidth="1"/>
    <col min="8443" max="8683" width="11.42578125" style="1"/>
    <col min="8684" max="8684" width="4.7109375" style="1" customWidth="1"/>
    <col min="8685" max="8685" width="42" style="1" customWidth="1"/>
    <col min="8686" max="8686" width="43.140625" style="1" customWidth="1"/>
    <col min="8687" max="8687" width="41" style="1" customWidth="1"/>
    <col min="8688" max="8688" width="25.7109375" style="1" customWidth="1"/>
    <col min="8689" max="8689" width="12.42578125" style="1" customWidth="1"/>
    <col min="8690" max="8690" width="18.28515625" style="1" bestFit="1" customWidth="1"/>
    <col min="8691" max="8691" width="11.5703125" style="1" bestFit="1" customWidth="1"/>
    <col min="8692" max="8692" width="18.28515625" style="1" bestFit="1" customWidth="1"/>
    <col min="8693" max="8696" width="14.85546875" style="1" bestFit="1" customWidth="1"/>
    <col min="8697" max="8697" width="15.85546875" style="1" bestFit="1" customWidth="1"/>
    <col min="8698" max="8698" width="16.5703125" style="1" bestFit="1" customWidth="1"/>
    <col min="8699" max="8939" width="11.42578125" style="1"/>
    <col min="8940" max="8940" width="4.7109375" style="1" customWidth="1"/>
    <col min="8941" max="8941" width="42" style="1" customWidth="1"/>
    <col min="8942" max="8942" width="43.140625" style="1" customWidth="1"/>
    <col min="8943" max="8943" width="41" style="1" customWidth="1"/>
    <col min="8944" max="8944" width="25.7109375" style="1" customWidth="1"/>
    <col min="8945" max="8945" width="12.42578125" style="1" customWidth="1"/>
    <col min="8946" max="8946" width="18.28515625" style="1" bestFit="1" customWidth="1"/>
    <col min="8947" max="8947" width="11.5703125" style="1" bestFit="1" customWidth="1"/>
    <col min="8948" max="8948" width="18.28515625" style="1" bestFit="1" customWidth="1"/>
    <col min="8949" max="8952" width="14.85546875" style="1" bestFit="1" customWidth="1"/>
    <col min="8953" max="8953" width="15.85546875" style="1" bestFit="1" customWidth="1"/>
    <col min="8954" max="8954" width="16.5703125" style="1" bestFit="1" customWidth="1"/>
    <col min="8955" max="9195" width="11.42578125" style="1"/>
    <col min="9196" max="9196" width="4.7109375" style="1" customWidth="1"/>
    <col min="9197" max="9197" width="42" style="1" customWidth="1"/>
    <col min="9198" max="9198" width="43.140625" style="1" customWidth="1"/>
    <col min="9199" max="9199" width="41" style="1" customWidth="1"/>
    <col min="9200" max="9200" width="25.7109375" style="1" customWidth="1"/>
    <col min="9201" max="9201" width="12.42578125" style="1" customWidth="1"/>
    <col min="9202" max="9202" width="18.28515625" style="1" bestFit="1" customWidth="1"/>
    <col min="9203" max="9203" width="11.5703125" style="1" bestFit="1" customWidth="1"/>
    <col min="9204" max="9204" width="18.28515625" style="1" bestFit="1" customWidth="1"/>
    <col min="9205" max="9208" width="14.85546875" style="1" bestFit="1" customWidth="1"/>
    <col min="9209" max="9209" width="15.85546875" style="1" bestFit="1" customWidth="1"/>
    <col min="9210" max="9210" width="16.5703125" style="1" bestFit="1" customWidth="1"/>
    <col min="9211" max="9451" width="11.42578125" style="1"/>
    <col min="9452" max="9452" width="4.7109375" style="1" customWidth="1"/>
    <col min="9453" max="9453" width="42" style="1" customWidth="1"/>
    <col min="9454" max="9454" width="43.140625" style="1" customWidth="1"/>
    <col min="9455" max="9455" width="41" style="1" customWidth="1"/>
    <col min="9456" max="9456" width="25.7109375" style="1" customWidth="1"/>
    <col min="9457" max="9457" width="12.42578125" style="1" customWidth="1"/>
    <col min="9458" max="9458" width="18.28515625" style="1" bestFit="1" customWidth="1"/>
    <col min="9459" max="9459" width="11.5703125" style="1" bestFit="1" customWidth="1"/>
    <col min="9460" max="9460" width="18.28515625" style="1" bestFit="1" customWidth="1"/>
    <col min="9461" max="9464" width="14.85546875" style="1" bestFit="1" customWidth="1"/>
    <col min="9465" max="9465" width="15.85546875" style="1" bestFit="1" customWidth="1"/>
    <col min="9466" max="9466" width="16.5703125" style="1" bestFit="1" customWidth="1"/>
    <col min="9467" max="9707" width="11.42578125" style="1"/>
    <col min="9708" max="9708" width="4.7109375" style="1" customWidth="1"/>
    <col min="9709" max="9709" width="42" style="1" customWidth="1"/>
    <col min="9710" max="9710" width="43.140625" style="1" customWidth="1"/>
    <col min="9711" max="9711" width="41" style="1" customWidth="1"/>
    <col min="9712" max="9712" width="25.7109375" style="1" customWidth="1"/>
    <col min="9713" max="9713" width="12.42578125" style="1" customWidth="1"/>
    <col min="9714" max="9714" width="18.28515625" style="1" bestFit="1" customWidth="1"/>
    <col min="9715" max="9715" width="11.5703125" style="1" bestFit="1" customWidth="1"/>
    <col min="9716" max="9716" width="18.28515625" style="1" bestFit="1" customWidth="1"/>
    <col min="9717" max="9720" width="14.85546875" style="1" bestFit="1" customWidth="1"/>
    <col min="9721" max="9721" width="15.85546875" style="1" bestFit="1" customWidth="1"/>
    <col min="9722" max="9722" width="16.5703125" style="1" bestFit="1" customWidth="1"/>
    <col min="9723" max="9963" width="11.42578125" style="1"/>
    <col min="9964" max="9964" width="4.7109375" style="1" customWidth="1"/>
    <col min="9965" max="9965" width="42" style="1" customWidth="1"/>
    <col min="9966" max="9966" width="43.140625" style="1" customWidth="1"/>
    <col min="9967" max="9967" width="41" style="1" customWidth="1"/>
    <col min="9968" max="9968" width="25.7109375" style="1" customWidth="1"/>
    <col min="9969" max="9969" width="12.42578125" style="1" customWidth="1"/>
    <col min="9970" max="9970" width="18.28515625" style="1" bestFit="1" customWidth="1"/>
    <col min="9971" max="9971" width="11.5703125" style="1" bestFit="1" customWidth="1"/>
    <col min="9972" max="9972" width="18.28515625" style="1" bestFit="1" customWidth="1"/>
    <col min="9973" max="9976" width="14.85546875" style="1" bestFit="1" customWidth="1"/>
    <col min="9977" max="9977" width="15.85546875" style="1" bestFit="1" customWidth="1"/>
    <col min="9978" max="9978" width="16.5703125" style="1" bestFit="1" customWidth="1"/>
    <col min="9979" max="10219" width="11.42578125" style="1"/>
    <col min="10220" max="10220" width="4.7109375" style="1" customWidth="1"/>
    <col min="10221" max="10221" width="42" style="1" customWidth="1"/>
    <col min="10222" max="10222" width="43.140625" style="1" customWidth="1"/>
    <col min="10223" max="10223" width="41" style="1" customWidth="1"/>
    <col min="10224" max="10224" width="25.7109375" style="1" customWidth="1"/>
    <col min="10225" max="10225" width="12.42578125" style="1" customWidth="1"/>
    <col min="10226" max="10226" width="18.28515625" style="1" bestFit="1" customWidth="1"/>
    <col min="10227" max="10227" width="11.5703125" style="1" bestFit="1" customWidth="1"/>
    <col min="10228" max="10228" width="18.28515625" style="1" bestFit="1" customWidth="1"/>
    <col min="10229" max="10232" width="14.85546875" style="1" bestFit="1" customWidth="1"/>
    <col min="10233" max="10233" width="15.85546875" style="1" bestFit="1" customWidth="1"/>
    <col min="10234" max="10234" width="16.5703125" style="1" bestFit="1" customWidth="1"/>
    <col min="10235" max="10475" width="11.42578125" style="1"/>
    <col min="10476" max="10476" width="4.7109375" style="1" customWidth="1"/>
    <col min="10477" max="10477" width="42" style="1" customWidth="1"/>
    <col min="10478" max="10478" width="43.140625" style="1" customWidth="1"/>
    <col min="10479" max="10479" width="41" style="1" customWidth="1"/>
    <col min="10480" max="10480" width="25.7109375" style="1" customWidth="1"/>
    <col min="10481" max="10481" width="12.42578125" style="1" customWidth="1"/>
    <col min="10482" max="10482" width="18.28515625" style="1" bestFit="1" customWidth="1"/>
    <col min="10483" max="10483" width="11.5703125" style="1" bestFit="1" customWidth="1"/>
    <col min="10484" max="10484" width="18.28515625" style="1" bestFit="1" customWidth="1"/>
    <col min="10485" max="10488" width="14.85546875" style="1" bestFit="1" customWidth="1"/>
    <col min="10489" max="10489" width="15.85546875" style="1" bestFit="1" customWidth="1"/>
    <col min="10490" max="10490" width="16.5703125" style="1" bestFit="1" customWidth="1"/>
    <col min="10491" max="10731" width="11.42578125" style="1"/>
    <col min="10732" max="10732" width="4.7109375" style="1" customWidth="1"/>
    <col min="10733" max="10733" width="42" style="1" customWidth="1"/>
    <col min="10734" max="10734" width="43.140625" style="1" customWidth="1"/>
    <col min="10735" max="10735" width="41" style="1" customWidth="1"/>
    <col min="10736" max="10736" width="25.7109375" style="1" customWidth="1"/>
    <col min="10737" max="10737" width="12.42578125" style="1" customWidth="1"/>
    <col min="10738" max="10738" width="18.28515625" style="1" bestFit="1" customWidth="1"/>
    <col min="10739" max="10739" width="11.5703125" style="1" bestFit="1" customWidth="1"/>
    <col min="10740" max="10740" width="18.28515625" style="1" bestFit="1" customWidth="1"/>
    <col min="10741" max="10744" width="14.85546875" style="1" bestFit="1" customWidth="1"/>
    <col min="10745" max="10745" width="15.85546875" style="1" bestFit="1" customWidth="1"/>
    <col min="10746" max="10746" width="16.5703125" style="1" bestFit="1" customWidth="1"/>
    <col min="10747" max="10987" width="11.42578125" style="1"/>
    <col min="10988" max="10988" width="4.7109375" style="1" customWidth="1"/>
    <col min="10989" max="10989" width="42" style="1" customWidth="1"/>
    <col min="10990" max="10990" width="43.140625" style="1" customWidth="1"/>
    <col min="10991" max="10991" width="41" style="1" customWidth="1"/>
    <col min="10992" max="10992" width="25.7109375" style="1" customWidth="1"/>
    <col min="10993" max="10993" width="12.42578125" style="1" customWidth="1"/>
    <col min="10994" max="10994" width="18.28515625" style="1" bestFit="1" customWidth="1"/>
    <col min="10995" max="10995" width="11.5703125" style="1" bestFit="1" customWidth="1"/>
    <col min="10996" max="10996" width="18.28515625" style="1" bestFit="1" customWidth="1"/>
    <col min="10997" max="11000" width="14.85546875" style="1" bestFit="1" customWidth="1"/>
    <col min="11001" max="11001" width="15.85546875" style="1" bestFit="1" customWidth="1"/>
    <col min="11002" max="11002" width="16.5703125" style="1" bestFit="1" customWidth="1"/>
    <col min="11003" max="11243" width="11.42578125" style="1"/>
    <col min="11244" max="11244" width="4.7109375" style="1" customWidth="1"/>
    <col min="11245" max="11245" width="42" style="1" customWidth="1"/>
    <col min="11246" max="11246" width="43.140625" style="1" customWidth="1"/>
    <col min="11247" max="11247" width="41" style="1" customWidth="1"/>
    <col min="11248" max="11248" width="25.7109375" style="1" customWidth="1"/>
    <col min="11249" max="11249" width="12.42578125" style="1" customWidth="1"/>
    <col min="11250" max="11250" width="18.28515625" style="1" bestFit="1" customWidth="1"/>
    <col min="11251" max="11251" width="11.5703125" style="1" bestFit="1" customWidth="1"/>
    <col min="11252" max="11252" width="18.28515625" style="1" bestFit="1" customWidth="1"/>
    <col min="11253" max="11256" width="14.85546875" style="1" bestFit="1" customWidth="1"/>
    <col min="11257" max="11257" width="15.85546875" style="1" bestFit="1" customWidth="1"/>
    <col min="11258" max="11258" width="16.5703125" style="1" bestFit="1" customWidth="1"/>
    <col min="11259" max="11499" width="11.42578125" style="1"/>
    <col min="11500" max="11500" width="4.7109375" style="1" customWidth="1"/>
    <col min="11501" max="11501" width="42" style="1" customWidth="1"/>
    <col min="11502" max="11502" width="43.140625" style="1" customWidth="1"/>
    <col min="11503" max="11503" width="41" style="1" customWidth="1"/>
    <col min="11504" max="11504" width="25.7109375" style="1" customWidth="1"/>
    <col min="11505" max="11505" width="12.42578125" style="1" customWidth="1"/>
    <col min="11506" max="11506" width="18.28515625" style="1" bestFit="1" customWidth="1"/>
    <col min="11507" max="11507" width="11.5703125" style="1" bestFit="1" customWidth="1"/>
    <col min="11508" max="11508" width="18.28515625" style="1" bestFit="1" customWidth="1"/>
    <col min="11509" max="11512" width="14.85546875" style="1" bestFit="1" customWidth="1"/>
    <col min="11513" max="11513" width="15.85546875" style="1" bestFit="1" customWidth="1"/>
    <col min="11514" max="11514" width="16.5703125" style="1" bestFit="1" customWidth="1"/>
    <col min="11515" max="11755" width="11.42578125" style="1"/>
    <col min="11756" max="11756" width="4.7109375" style="1" customWidth="1"/>
    <col min="11757" max="11757" width="42" style="1" customWidth="1"/>
    <col min="11758" max="11758" width="43.140625" style="1" customWidth="1"/>
    <col min="11759" max="11759" width="41" style="1" customWidth="1"/>
    <col min="11760" max="11760" width="25.7109375" style="1" customWidth="1"/>
    <col min="11761" max="11761" width="12.42578125" style="1" customWidth="1"/>
    <col min="11762" max="11762" width="18.28515625" style="1" bestFit="1" customWidth="1"/>
    <col min="11763" max="11763" width="11.5703125" style="1" bestFit="1" customWidth="1"/>
    <col min="11764" max="11764" width="18.28515625" style="1" bestFit="1" customWidth="1"/>
    <col min="11765" max="11768" width="14.85546875" style="1" bestFit="1" customWidth="1"/>
    <col min="11769" max="11769" width="15.85546875" style="1" bestFit="1" customWidth="1"/>
    <col min="11770" max="11770" width="16.5703125" style="1" bestFit="1" customWidth="1"/>
    <col min="11771" max="12011" width="11.42578125" style="1"/>
    <col min="12012" max="12012" width="4.7109375" style="1" customWidth="1"/>
    <col min="12013" max="12013" width="42" style="1" customWidth="1"/>
    <col min="12014" max="12014" width="43.140625" style="1" customWidth="1"/>
    <col min="12015" max="12015" width="41" style="1" customWidth="1"/>
    <col min="12016" max="12016" width="25.7109375" style="1" customWidth="1"/>
    <col min="12017" max="12017" width="12.42578125" style="1" customWidth="1"/>
    <col min="12018" max="12018" width="18.28515625" style="1" bestFit="1" customWidth="1"/>
    <col min="12019" max="12019" width="11.5703125" style="1" bestFit="1" customWidth="1"/>
    <col min="12020" max="12020" width="18.28515625" style="1" bestFit="1" customWidth="1"/>
    <col min="12021" max="12024" width="14.85546875" style="1" bestFit="1" customWidth="1"/>
    <col min="12025" max="12025" width="15.85546875" style="1" bestFit="1" customWidth="1"/>
    <col min="12026" max="12026" width="16.5703125" style="1" bestFit="1" customWidth="1"/>
    <col min="12027" max="12267" width="11.42578125" style="1"/>
    <col min="12268" max="12268" width="4.7109375" style="1" customWidth="1"/>
    <col min="12269" max="12269" width="42" style="1" customWidth="1"/>
    <col min="12270" max="12270" width="43.140625" style="1" customWidth="1"/>
    <col min="12271" max="12271" width="41" style="1" customWidth="1"/>
    <col min="12272" max="12272" width="25.7109375" style="1" customWidth="1"/>
    <col min="12273" max="12273" width="12.42578125" style="1" customWidth="1"/>
    <col min="12274" max="12274" width="18.28515625" style="1" bestFit="1" customWidth="1"/>
    <col min="12275" max="12275" width="11.5703125" style="1" bestFit="1" customWidth="1"/>
    <col min="12276" max="12276" width="18.28515625" style="1" bestFit="1" customWidth="1"/>
    <col min="12277" max="12280" width="14.85546875" style="1" bestFit="1" customWidth="1"/>
    <col min="12281" max="12281" width="15.85546875" style="1" bestFit="1" customWidth="1"/>
    <col min="12282" max="12282" width="16.5703125" style="1" bestFit="1" customWidth="1"/>
    <col min="12283" max="12523" width="11.42578125" style="1"/>
    <col min="12524" max="12524" width="4.7109375" style="1" customWidth="1"/>
    <col min="12525" max="12525" width="42" style="1" customWidth="1"/>
    <col min="12526" max="12526" width="43.140625" style="1" customWidth="1"/>
    <col min="12527" max="12527" width="41" style="1" customWidth="1"/>
    <col min="12528" max="12528" width="25.7109375" style="1" customWidth="1"/>
    <col min="12529" max="12529" width="12.42578125" style="1" customWidth="1"/>
    <col min="12530" max="12530" width="18.28515625" style="1" bestFit="1" customWidth="1"/>
    <col min="12531" max="12531" width="11.5703125" style="1" bestFit="1" customWidth="1"/>
    <col min="12532" max="12532" width="18.28515625" style="1" bestFit="1" customWidth="1"/>
    <col min="12533" max="12536" width="14.85546875" style="1" bestFit="1" customWidth="1"/>
    <col min="12537" max="12537" width="15.85546875" style="1" bestFit="1" customWidth="1"/>
    <col min="12538" max="12538" width="16.5703125" style="1" bestFit="1" customWidth="1"/>
    <col min="12539" max="12779" width="11.42578125" style="1"/>
    <col min="12780" max="12780" width="4.7109375" style="1" customWidth="1"/>
    <col min="12781" max="12781" width="42" style="1" customWidth="1"/>
    <col min="12782" max="12782" width="43.140625" style="1" customWidth="1"/>
    <col min="12783" max="12783" width="41" style="1" customWidth="1"/>
    <col min="12784" max="12784" width="25.7109375" style="1" customWidth="1"/>
    <col min="12785" max="12785" width="12.42578125" style="1" customWidth="1"/>
    <col min="12786" max="12786" width="18.28515625" style="1" bestFit="1" customWidth="1"/>
    <col min="12787" max="12787" width="11.5703125" style="1" bestFit="1" customWidth="1"/>
    <col min="12788" max="12788" width="18.28515625" style="1" bestFit="1" customWidth="1"/>
    <col min="12789" max="12792" width="14.85546875" style="1" bestFit="1" customWidth="1"/>
    <col min="12793" max="12793" width="15.85546875" style="1" bestFit="1" customWidth="1"/>
    <col min="12794" max="12794" width="16.5703125" style="1" bestFit="1" customWidth="1"/>
    <col min="12795" max="13035" width="11.42578125" style="1"/>
    <col min="13036" max="13036" width="4.7109375" style="1" customWidth="1"/>
    <col min="13037" max="13037" width="42" style="1" customWidth="1"/>
    <col min="13038" max="13038" width="43.140625" style="1" customWidth="1"/>
    <col min="13039" max="13039" width="41" style="1" customWidth="1"/>
    <col min="13040" max="13040" width="25.7109375" style="1" customWidth="1"/>
    <col min="13041" max="13041" width="12.42578125" style="1" customWidth="1"/>
    <col min="13042" max="13042" width="18.28515625" style="1" bestFit="1" customWidth="1"/>
    <col min="13043" max="13043" width="11.5703125" style="1" bestFit="1" customWidth="1"/>
    <col min="13044" max="13044" width="18.28515625" style="1" bestFit="1" customWidth="1"/>
    <col min="13045" max="13048" width="14.85546875" style="1" bestFit="1" customWidth="1"/>
    <col min="13049" max="13049" width="15.85546875" style="1" bestFit="1" customWidth="1"/>
    <col min="13050" max="13050" width="16.5703125" style="1" bestFit="1" customWidth="1"/>
    <col min="13051" max="13291" width="11.42578125" style="1"/>
    <col min="13292" max="13292" width="4.7109375" style="1" customWidth="1"/>
    <col min="13293" max="13293" width="42" style="1" customWidth="1"/>
    <col min="13294" max="13294" width="43.140625" style="1" customWidth="1"/>
    <col min="13295" max="13295" width="41" style="1" customWidth="1"/>
    <col min="13296" max="13296" width="25.7109375" style="1" customWidth="1"/>
    <col min="13297" max="13297" width="12.42578125" style="1" customWidth="1"/>
    <col min="13298" max="13298" width="18.28515625" style="1" bestFit="1" customWidth="1"/>
    <col min="13299" max="13299" width="11.5703125" style="1" bestFit="1" customWidth="1"/>
    <col min="13300" max="13300" width="18.28515625" style="1" bestFit="1" customWidth="1"/>
    <col min="13301" max="13304" width="14.85546875" style="1" bestFit="1" customWidth="1"/>
    <col min="13305" max="13305" width="15.85546875" style="1" bestFit="1" customWidth="1"/>
    <col min="13306" max="13306" width="16.5703125" style="1" bestFit="1" customWidth="1"/>
    <col min="13307" max="13547" width="11.42578125" style="1"/>
    <col min="13548" max="13548" width="4.7109375" style="1" customWidth="1"/>
    <col min="13549" max="13549" width="42" style="1" customWidth="1"/>
    <col min="13550" max="13550" width="43.140625" style="1" customWidth="1"/>
    <col min="13551" max="13551" width="41" style="1" customWidth="1"/>
    <col min="13552" max="13552" width="25.7109375" style="1" customWidth="1"/>
    <col min="13553" max="13553" width="12.42578125" style="1" customWidth="1"/>
    <col min="13554" max="13554" width="18.28515625" style="1" bestFit="1" customWidth="1"/>
    <col min="13555" max="13555" width="11.5703125" style="1" bestFit="1" customWidth="1"/>
    <col min="13556" max="13556" width="18.28515625" style="1" bestFit="1" customWidth="1"/>
    <col min="13557" max="13560" width="14.85546875" style="1" bestFit="1" customWidth="1"/>
    <col min="13561" max="13561" width="15.85546875" style="1" bestFit="1" customWidth="1"/>
    <col min="13562" max="13562" width="16.5703125" style="1" bestFit="1" customWidth="1"/>
    <col min="13563" max="13803" width="11.42578125" style="1"/>
    <col min="13804" max="13804" width="4.7109375" style="1" customWidth="1"/>
    <col min="13805" max="13805" width="42" style="1" customWidth="1"/>
    <col min="13806" max="13806" width="43.140625" style="1" customWidth="1"/>
    <col min="13807" max="13807" width="41" style="1" customWidth="1"/>
    <col min="13808" max="13808" width="25.7109375" style="1" customWidth="1"/>
    <col min="13809" max="13809" width="12.42578125" style="1" customWidth="1"/>
    <col min="13810" max="13810" width="18.28515625" style="1" bestFit="1" customWidth="1"/>
    <col min="13811" max="13811" width="11.5703125" style="1" bestFit="1" customWidth="1"/>
    <col min="13812" max="13812" width="18.28515625" style="1" bestFit="1" customWidth="1"/>
    <col min="13813" max="13816" width="14.85546875" style="1" bestFit="1" customWidth="1"/>
    <col min="13817" max="13817" width="15.85546875" style="1" bestFit="1" customWidth="1"/>
    <col min="13818" max="13818" width="16.5703125" style="1" bestFit="1" customWidth="1"/>
    <col min="13819" max="14059" width="11.42578125" style="1"/>
    <col min="14060" max="14060" width="4.7109375" style="1" customWidth="1"/>
    <col min="14061" max="14061" width="42" style="1" customWidth="1"/>
    <col min="14062" max="14062" width="43.140625" style="1" customWidth="1"/>
    <col min="14063" max="14063" width="41" style="1" customWidth="1"/>
    <col min="14064" max="14064" width="25.7109375" style="1" customWidth="1"/>
    <col min="14065" max="14065" width="12.42578125" style="1" customWidth="1"/>
    <col min="14066" max="14066" width="18.28515625" style="1" bestFit="1" customWidth="1"/>
    <col min="14067" max="14067" width="11.5703125" style="1" bestFit="1" customWidth="1"/>
    <col min="14068" max="14068" width="18.28515625" style="1" bestFit="1" customWidth="1"/>
    <col min="14069" max="14072" width="14.85546875" style="1" bestFit="1" customWidth="1"/>
    <col min="14073" max="14073" width="15.85546875" style="1" bestFit="1" customWidth="1"/>
    <col min="14074" max="14074" width="16.5703125" style="1" bestFit="1" customWidth="1"/>
    <col min="14075" max="14315" width="11.42578125" style="1"/>
    <col min="14316" max="14316" width="4.7109375" style="1" customWidth="1"/>
    <col min="14317" max="14317" width="42" style="1" customWidth="1"/>
    <col min="14318" max="14318" width="43.140625" style="1" customWidth="1"/>
    <col min="14319" max="14319" width="41" style="1" customWidth="1"/>
    <col min="14320" max="14320" width="25.7109375" style="1" customWidth="1"/>
    <col min="14321" max="14321" width="12.42578125" style="1" customWidth="1"/>
    <col min="14322" max="14322" width="18.28515625" style="1" bestFit="1" customWidth="1"/>
    <col min="14323" max="14323" width="11.5703125" style="1" bestFit="1" customWidth="1"/>
    <col min="14324" max="14324" width="18.28515625" style="1" bestFit="1" customWidth="1"/>
    <col min="14325" max="14328" width="14.85546875" style="1" bestFit="1" customWidth="1"/>
    <col min="14329" max="14329" width="15.85546875" style="1" bestFit="1" customWidth="1"/>
    <col min="14330" max="14330" width="16.5703125" style="1" bestFit="1" customWidth="1"/>
    <col min="14331" max="14571" width="11.42578125" style="1"/>
    <col min="14572" max="14572" width="4.7109375" style="1" customWidth="1"/>
    <col min="14573" max="14573" width="42" style="1" customWidth="1"/>
    <col min="14574" max="14574" width="43.140625" style="1" customWidth="1"/>
    <col min="14575" max="14575" width="41" style="1" customWidth="1"/>
    <col min="14576" max="14576" width="25.7109375" style="1" customWidth="1"/>
    <col min="14577" max="14577" width="12.42578125" style="1" customWidth="1"/>
    <col min="14578" max="14578" width="18.28515625" style="1" bestFit="1" customWidth="1"/>
    <col min="14579" max="14579" width="11.5703125" style="1" bestFit="1" customWidth="1"/>
    <col min="14580" max="14580" width="18.28515625" style="1" bestFit="1" customWidth="1"/>
    <col min="14581" max="14584" width="14.85546875" style="1" bestFit="1" customWidth="1"/>
    <col min="14585" max="14585" width="15.85546875" style="1" bestFit="1" customWidth="1"/>
    <col min="14586" max="14586" width="16.5703125" style="1" bestFit="1" customWidth="1"/>
    <col min="14587" max="14827" width="11.42578125" style="1"/>
    <col min="14828" max="14828" width="4.7109375" style="1" customWidth="1"/>
    <col min="14829" max="14829" width="42" style="1" customWidth="1"/>
    <col min="14830" max="14830" width="43.140625" style="1" customWidth="1"/>
    <col min="14831" max="14831" width="41" style="1" customWidth="1"/>
    <col min="14832" max="14832" width="25.7109375" style="1" customWidth="1"/>
    <col min="14833" max="14833" width="12.42578125" style="1" customWidth="1"/>
    <col min="14834" max="14834" width="18.28515625" style="1" bestFit="1" customWidth="1"/>
    <col min="14835" max="14835" width="11.5703125" style="1" bestFit="1" customWidth="1"/>
    <col min="14836" max="14836" width="18.28515625" style="1" bestFit="1" customWidth="1"/>
    <col min="14837" max="14840" width="14.85546875" style="1" bestFit="1" customWidth="1"/>
    <col min="14841" max="14841" width="15.85546875" style="1" bestFit="1" customWidth="1"/>
    <col min="14842" max="14842" width="16.5703125" style="1" bestFit="1" customWidth="1"/>
    <col min="14843" max="15083" width="11.42578125" style="1"/>
    <col min="15084" max="15084" width="4.7109375" style="1" customWidth="1"/>
    <col min="15085" max="15085" width="42" style="1" customWidth="1"/>
    <col min="15086" max="15086" width="43.140625" style="1" customWidth="1"/>
    <col min="15087" max="15087" width="41" style="1" customWidth="1"/>
    <col min="15088" max="15088" width="25.7109375" style="1" customWidth="1"/>
    <col min="15089" max="15089" width="12.42578125" style="1" customWidth="1"/>
    <col min="15090" max="15090" width="18.28515625" style="1" bestFit="1" customWidth="1"/>
    <col min="15091" max="15091" width="11.5703125" style="1" bestFit="1" customWidth="1"/>
    <col min="15092" max="15092" width="18.28515625" style="1" bestFit="1" customWidth="1"/>
    <col min="15093" max="15096" width="14.85546875" style="1" bestFit="1" customWidth="1"/>
    <col min="15097" max="15097" width="15.85546875" style="1" bestFit="1" customWidth="1"/>
    <col min="15098" max="15098" width="16.5703125" style="1" bestFit="1" customWidth="1"/>
    <col min="15099" max="15339" width="11.42578125" style="1"/>
    <col min="15340" max="15340" width="4.7109375" style="1" customWidth="1"/>
    <col min="15341" max="15341" width="42" style="1" customWidth="1"/>
    <col min="15342" max="15342" width="43.140625" style="1" customWidth="1"/>
    <col min="15343" max="15343" width="41" style="1" customWidth="1"/>
    <col min="15344" max="15344" width="25.7109375" style="1" customWidth="1"/>
    <col min="15345" max="15345" width="12.42578125" style="1" customWidth="1"/>
    <col min="15346" max="15346" width="18.28515625" style="1" bestFit="1" customWidth="1"/>
    <col min="15347" max="15347" width="11.5703125" style="1" bestFit="1" customWidth="1"/>
    <col min="15348" max="15348" width="18.28515625" style="1" bestFit="1" customWidth="1"/>
    <col min="15349" max="15352" width="14.85546875" style="1" bestFit="1" customWidth="1"/>
    <col min="15353" max="15353" width="15.85546875" style="1" bestFit="1" customWidth="1"/>
    <col min="15354" max="15354" width="16.5703125" style="1" bestFit="1" customWidth="1"/>
    <col min="15355" max="15595" width="11.42578125" style="1"/>
    <col min="15596" max="15596" width="4.7109375" style="1" customWidth="1"/>
    <col min="15597" max="15597" width="42" style="1" customWidth="1"/>
    <col min="15598" max="15598" width="43.140625" style="1" customWidth="1"/>
    <col min="15599" max="15599" width="41" style="1" customWidth="1"/>
    <col min="15600" max="15600" width="25.7109375" style="1" customWidth="1"/>
    <col min="15601" max="15601" width="12.42578125" style="1" customWidth="1"/>
    <col min="15602" max="15602" width="18.28515625" style="1" bestFit="1" customWidth="1"/>
    <col min="15603" max="15603" width="11.5703125" style="1" bestFit="1" customWidth="1"/>
    <col min="15604" max="15604" width="18.28515625" style="1" bestFit="1" customWidth="1"/>
    <col min="15605" max="15608" width="14.85546875" style="1" bestFit="1" customWidth="1"/>
    <col min="15609" max="15609" width="15.85546875" style="1" bestFit="1" customWidth="1"/>
    <col min="15610" max="15610" width="16.5703125" style="1" bestFit="1" customWidth="1"/>
    <col min="15611" max="15851" width="11.42578125" style="1"/>
    <col min="15852" max="15852" width="4.7109375" style="1" customWidth="1"/>
    <col min="15853" max="15853" width="42" style="1" customWidth="1"/>
    <col min="15854" max="15854" width="43.140625" style="1" customWidth="1"/>
    <col min="15855" max="15855" width="41" style="1" customWidth="1"/>
    <col min="15856" max="15856" width="25.7109375" style="1" customWidth="1"/>
    <col min="15857" max="15857" width="12.42578125" style="1" customWidth="1"/>
    <col min="15858" max="15858" width="18.28515625" style="1" bestFit="1" customWidth="1"/>
    <col min="15859" max="15859" width="11.5703125" style="1" bestFit="1" customWidth="1"/>
    <col min="15860" max="15860" width="18.28515625" style="1" bestFit="1" customWidth="1"/>
    <col min="15861" max="15864" width="14.85546875" style="1" bestFit="1" customWidth="1"/>
    <col min="15865" max="15865" width="15.85546875" style="1" bestFit="1" customWidth="1"/>
    <col min="15866" max="15866" width="16.5703125" style="1" bestFit="1" customWidth="1"/>
    <col min="15867" max="16107" width="11.42578125" style="1"/>
    <col min="16108" max="16108" width="4.7109375" style="1" customWidth="1"/>
    <col min="16109" max="16109" width="42" style="1" customWidth="1"/>
    <col min="16110" max="16110" width="43.140625" style="1" customWidth="1"/>
    <col min="16111" max="16111" width="41" style="1" customWidth="1"/>
    <col min="16112" max="16112" width="25.7109375" style="1" customWidth="1"/>
    <col min="16113" max="16113" width="12.42578125" style="1" customWidth="1"/>
    <col min="16114" max="16114" width="18.28515625" style="1" bestFit="1" customWidth="1"/>
    <col min="16115" max="16115" width="11.5703125" style="1" bestFit="1" customWidth="1"/>
    <col min="16116" max="16116" width="18.28515625" style="1" bestFit="1" customWidth="1"/>
    <col min="16117" max="16120" width="14.85546875" style="1" bestFit="1" customWidth="1"/>
    <col min="16121" max="16121" width="15.85546875" style="1" bestFit="1" customWidth="1"/>
    <col min="16122" max="16122" width="16.5703125" style="1" bestFit="1" customWidth="1"/>
    <col min="16123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1547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91</v>
      </c>
      <c r="C8" s="6" t="s">
        <v>89</v>
      </c>
      <c r="D8" s="6" t="s">
        <v>92</v>
      </c>
      <c r="E8" s="1" t="s">
        <v>1034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3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1035</v>
      </c>
      <c r="D9" s="6" t="s">
        <v>71</v>
      </c>
      <c r="E9" s="1" t="s">
        <v>1034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24.95" customHeight="1" x14ac:dyDescent="0.25">
      <c r="A10" s="1">
        <v>3</v>
      </c>
      <c r="B10" t="s">
        <v>850</v>
      </c>
      <c r="C10" s="6" t="s">
        <v>1035</v>
      </c>
      <c r="D10" s="6" t="s">
        <v>1036</v>
      </c>
      <c r="E10" s="1" t="s">
        <v>1034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76</v>
      </c>
      <c r="C11" s="6" t="s">
        <v>1035</v>
      </c>
      <c r="D11" s="6" t="s">
        <v>71</v>
      </c>
      <c r="E11" s="1" t="s">
        <v>1034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v>1739.33</v>
      </c>
      <c r="O11" s="13">
        <v>8260.67</v>
      </c>
    </row>
    <row r="12" spans="1:15" ht="24.95" customHeight="1" x14ac:dyDescent="0.25">
      <c r="A12" s="1">
        <v>5</v>
      </c>
      <c r="B12" t="s">
        <v>161</v>
      </c>
      <c r="C12" t="s">
        <v>162</v>
      </c>
      <c r="D12" s="6" t="s">
        <v>1507</v>
      </c>
      <c r="E12" s="1" t="s">
        <v>1034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v>1739.33</v>
      </c>
      <c r="O12" s="13">
        <v>8260.67</v>
      </c>
    </row>
    <row r="13" spans="1:15" ht="24.95" customHeight="1" x14ac:dyDescent="0.25">
      <c r="A13" s="1">
        <v>6</v>
      </c>
      <c r="B13" s="6" t="s">
        <v>181</v>
      </c>
      <c r="C13" s="6" t="s">
        <v>176</v>
      </c>
      <c r="D13" s="1" t="s">
        <v>1037</v>
      </c>
      <c r="E13" s="1" t="s">
        <v>1034</v>
      </c>
      <c r="F13" s="1" t="s">
        <v>37</v>
      </c>
      <c r="G13" s="13">
        <v>70000</v>
      </c>
      <c r="H13" s="13">
        <v>0</v>
      </c>
      <c r="I13" s="13">
        <f>+G13+H13</f>
        <v>70000</v>
      </c>
      <c r="J13" s="13">
        <f t="shared" ref="J13:J30" si="3">+I13*2.87%</f>
        <v>2009</v>
      </c>
      <c r="K13" s="13">
        <v>15557.83</v>
      </c>
      <c r="L13" s="13">
        <f t="shared" si="0"/>
        <v>2128</v>
      </c>
      <c r="M13" s="13">
        <v>0</v>
      </c>
      <c r="N13" s="13">
        <f t="shared" si="1"/>
        <v>19694.830000000002</v>
      </c>
      <c r="O13" s="13">
        <f t="shared" si="2"/>
        <v>50305.17</v>
      </c>
    </row>
    <row r="14" spans="1:15" ht="24.95" customHeight="1" x14ac:dyDescent="0.25">
      <c r="A14" s="1">
        <v>7</v>
      </c>
      <c r="B14" t="s">
        <v>337</v>
      </c>
      <c r="C14" s="6" t="s">
        <v>176</v>
      </c>
      <c r="D14" s="1" t="s">
        <v>1038</v>
      </c>
      <c r="E14" s="1" t="s">
        <v>1034</v>
      </c>
      <c r="F14" s="1" t="s">
        <v>29</v>
      </c>
      <c r="G14" s="13">
        <v>30000</v>
      </c>
      <c r="H14" s="13">
        <v>0</v>
      </c>
      <c r="I14" s="13">
        <v>30000</v>
      </c>
      <c r="J14" s="13">
        <v>861</v>
      </c>
      <c r="K14" s="13">
        <v>6148.83</v>
      </c>
      <c r="L14" s="13">
        <f>+I14*3.04%</f>
        <v>912</v>
      </c>
      <c r="M14" s="13">
        <v>0</v>
      </c>
      <c r="N14" s="13">
        <f t="shared" si="1"/>
        <v>7921.83</v>
      </c>
      <c r="O14" s="13">
        <f t="shared" si="2"/>
        <v>22078.17</v>
      </c>
    </row>
    <row r="15" spans="1:15" ht="24.95" customHeight="1" x14ac:dyDescent="0.25">
      <c r="A15" s="1">
        <v>8</v>
      </c>
      <c r="B15" t="s">
        <v>136</v>
      </c>
      <c r="C15" s="6" t="s">
        <v>176</v>
      </c>
      <c r="D15" t="s">
        <v>878</v>
      </c>
      <c r="E15" s="1" t="s">
        <v>1034</v>
      </c>
      <c r="F15" s="1" t="s">
        <v>37</v>
      </c>
      <c r="G15" s="13">
        <v>40000</v>
      </c>
      <c r="H15" s="13">
        <v>0</v>
      </c>
      <c r="I15" s="13">
        <v>40000</v>
      </c>
      <c r="J15" s="13">
        <v>1148</v>
      </c>
      <c r="K15" s="13">
        <v>5025.38</v>
      </c>
      <c r="L15" s="13">
        <v>1216</v>
      </c>
      <c r="M15" s="13">
        <v>0</v>
      </c>
      <c r="N15" s="13">
        <v>7389.38</v>
      </c>
      <c r="O15" s="13">
        <v>32610.62</v>
      </c>
    </row>
    <row r="16" spans="1:15" ht="24.95" customHeight="1" x14ac:dyDescent="0.25">
      <c r="A16" s="1">
        <v>9</v>
      </c>
      <c r="B16" t="s">
        <v>635</v>
      </c>
      <c r="C16" s="6" t="s">
        <v>176</v>
      </c>
      <c r="D16" t="s">
        <v>1039</v>
      </c>
      <c r="E16" s="1" t="s">
        <v>1034</v>
      </c>
      <c r="F16" s="1" t="s">
        <v>29</v>
      </c>
      <c r="G16" s="13">
        <v>70000</v>
      </c>
      <c r="H16" s="13">
        <v>0</v>
      </c>
      <c r="I16" s="13">
        <v>70000</v>
      </c>
      <c r="J16" s="13">
        <v>2009</v>
      </c>
      <c r="K16" s="13">
        <v>15557.83</v>
      </c>
      <c r="L16" s="13">
        <f t="shared" ref="L16:L32" si="4">+I16*3.04%</f>
        <v>2128</v>
      </c>
      <c r="M16" s="13">
        <v>0</v>
      </c>
      <c r="N16" s="13">
        <f t="shared" si="1"/>
        <v>19694.830000000002</v>
      </c>
      <c r="O16" s="13">
        <f t="shared" si="2"/>
        <v>50305.17</v>
      </c>
    </row>
    <row r="17" spans="1:15" ht="24.95" customHeight="1" x14ac:dyDescent="0.25">
      <c r="A17" s="1">
        <v>10</v>
      </c>
      <c r="B17" s="6" t="s">
        <v>332</v>
      </c>
      <c r="C17" s="6" t="s">
        <v>333</v>
      </c>
      <c r="D17" s="6" t="s">
        <v>1040</v>
      </c>
      <c r="E17" s="1" t="s">
        <v>1034</v>
      </c>
      <c r="F17" s="1" t="s">
        <v>37</v>
      </c>
      <c r="G17" s="13">
        <v>20000</v>
      </c>
      <c r="H17" s="13">
        <v>0</v>
      </c>
      <c r="I17" s="13">
        <f>+G17+H17</f>
        <v>20000</v>
      </c>
      <c r="J17" s="13">
        <f t="shared" si="3"/>
        <v>574</v>
      </c>
      <c r="K17" s="13">
        <v>3695.77</v>
      </c>
      <c r="L17" s="13">
        <f t="shared" si="4"/>
        <v>608</v>
      </c>
      <c r="M17" s="13">
        <v>0</v>
      </c>
      <c r="N17" s="13">
        <f t="shared" si="1"/>
        <v>4877.7700000000004</v>
      </c>
      <c r="O17" s="13">
        <f t="shared" si="2"/>
        <v>15122.23</v>
      </c>
    </row>
    <row r="18" spans="1:15" ht="24.95" customHeight="1" x14ac:dyDescent="0.25">
      <c r="A18" s="1">
        <v>11</v>
      </c>
      <c r="B18" s="6" t="s">
        <v>211</v>
      </c>
      <c r="C18" s="6" t="s">
        <v>212</v>
      </c>
      <c r="D18" s="1" t="s">
        <v>1040</v>
      </c>
      <c r="E18" s="1" t="s">
        <v>1034</v>
      </c>
      <c r="F18" s="1" t="s">
        <v>29</v>
      </c>
      <c r="G18" s="13">
        <v>30000</v>
      </c>
      <c r="H18" s="13">
        <v>0</v>
      </c>
      <c r="I18" s="13">
        <v>30000</v>
      </c>
      <c r="J18" s="13">
        <v>861</v>
      </c>
      <c r="K18" s="13">
        <v>6148.83</v>
      </c>
      <c r="L18" s="13">
        <f t="shared" si="4"/>
        <v>912</v>
      </c>
      <c r="M18" s="13">
        <v>0</v>
      </c>
      <c r="N18" s="13">
        <f t="shared" si="1"/>
        <v>7921.83</v>
      </c>
      <c r="O18" s="13">
        <f t="shared" si="2"/>
        <v>22078.17</v>
      </c>
    </row>
    <row r="19" spans="1:15" ht="24.95" customHeight="1" x14ac:dyDescent="0.25">
      <c r="A19" s="1">
        <v>12</v>
      </c>
      <c r="B19" t="s">
        <v>386</v>
      </c>
      <c r="C19" s="6" t="s">
        <v>355</v>
      </c>
      <c r="D19" s="1" t="s">
        <v>1041</v>
      </c>
      <c r="E19" s="1" t="s">
        <v>1034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13205.58</v>
      </c>
      <c r="L19" s="13">
        <f t="shared" si="4"/>
        <v>1824</v>
      </c>
      <c r="M19" s="13">
        <v>0</v>
      </c>
      <c r="N19" s="13">
        <f t="shared" si="1"/>
        <v>16751.580000000002</v>
      </c>
      <c r="O19" s="13">
        <f t="shared" si="2"/>
        <v>43248.42</v>
      </c>
    </row>
    <row r="20" spans="1:15" ht="24.95" customHeight="1" x14ac:dyDescent="0.25">
      <c r="A20" s="1">
        <v>13</v>
      </c>
      <c r="B20" s="1" t="s">
        <v>707</v>
      </c>
      <c r="C20" s="6" t="s">
        <v>610</v>
      </c>
      <c r="D20" s="1" t="s">
        <v>1042</v>
      </c>
      <c r="E20" s="1" t="s">
        <v>1034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13205.58</v>
      </c>
      <c r="L20" s="13">
        <f t="shared" si="4"/>
        <v>1824</v>
      </c>
      <c r="M20" s="13">
        <v>0</v>
      </c>
      <c r="N20" s="13">
        <f t="shared" si="1"/>
        <v>16751.580000000002</v>
      </c>
      <c r="O20" s="13">
        <f t="shared" si="2"/>
        <v>43248.42</v>
      </c>
    </row>
    <row r="21" spans="1:15" ht="24.95" customHeight="1" x14ac:dyDescent="0.25">
      <c r="A21" s="1">
        <v>14</v>
      </c>
      <c r="B21" s="1" t="s">
        <v>623</v>
      </c>
      <c r="C21" s="6" t="s">
        <v>610</v>
      </c>
      <c r="D21" s="1" t="s">
        <v>1043</v>
      </c>
      <c r="E21" s="1" t="s">
        <v>1034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24.95" customHeight="1" x14ac:dyDescent="0.25">
      <c r="A22" s="1">
        <v>15</v>
      </c>
      <c r="B22" s="1" t="s">
        <v>458</v>
      </c>
      <c r="C22" s="6" t="s">
        <v>1044</v>
      </c>
      <c r="D22" s="1" t="s">
        <v>1045</v>
      </c>
      <c r="E22" s="1" t="s">
        <v>1034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24.95" customHeight="1" x14ac:dyDescent="0.25">
      <c r="A23" s="1">
        <v>16</v>
      </c>
      <c r="B23" s="1" t="s">
        <v>720</v>
      </c>
      <c r="C23" s="1" t="s">
        <v>686</v>
      </c>
      <c r="D23" s="1" t="s">
        <v>1046</v>
      </c>
      <c r="E23" s="1" t="s">
        <v>1034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12623.11</v>
      </c>
      <c r="L23" s="13">
        <f t="shared" si="4"/>
        <v>1824</v>
      </c>
      <c r="M23" s="13">
        <v>0</v>
      </c>
      <c r="N23" s="13">
        <f t="shared" si="1"/>
        <v>16169.11</v>
      </c>
      <c r="O23" s="13">
        <f t="shared" si="2"/>
        <v>43830.89</v>
      </c>
    </row>
    <row r="24" spans="1:15" ht="24.95" customHeight="1" x14ac:dyDescent="0.25">
      <c r="A24" s="1">
        <v>17</v>
      </c>
      <c r="B24" s="1" t="s">
        <v>772</v>
      </c>
      <c r="C24" s="1" t="s">
        <v>739</v>
      </c>
      <c r="D24" s="1" t="s">
        <v>1047</v>
      </c>
      <c r="E24" s="1" t="s">
        <v>1034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13205.58</v>
      </c>
      <c r="L24" s="13">
        <f t="shared" si="4"/>
        <v>1824</v>
      </c>
      <c r="M24" s="13">
        <v>0</v>
      </c>
      <c r="N24" s="13">
        <f t="shared" si="1"/>
        <v>16751.580000000002</v>
      </c>
      <c r="O24" s="13">
        <f t="shared" si="2"/>
        <v>43248.42</v>
      </c>
    </row>
    <row r="25" spans="1:15" ht="24.95" customHeight="1" x14ac:dyDescent="0.25">
      <c r="A25" s="1">
        <v>18</v>
      </c>
      <c r="B25" s="6" t="s">
        <v>783</v>
      </c>
      <c r="C25" s="6" t="s">
        <v>739</v>
      </c>
      <c r="D25" s="6" t="s">
        <v>878</v>
      </c>
      <c r="E25" s="1" t="s">
        <v>1034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24.95" customHeight="1" x14ac:dyDescent="0.25">
      <c r="A26" s="1">
        <v>19</v>
      </c>
      <c r="B26" s="6" t="s">
        <v>410</v>
      </c>
      <c r="C26" s="6" t="s">
        <v>401</v>
      </c>
      <c r="D26" s="6" t="s">
        <v>290</v>
      </c>
      <c r="E26" s="1" t="s">
        <v>1034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24.95" customHeight="1" x14ac:dyDescent="0.25">
      <c r="A27" s="1">
        <v>20</v>
      </c>
      <c r="B27" s="6" t="s">
        <v>423</v>
      </c>
      <c r="C27" s="6" t="s">
        <v>401</v>
      </c>
      <c r="D27" s="6" t="s">
        <v>1335</v>
      </c>
      <c r="E27" s="1" t="s">
        <v>1034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24.95" customHeight="1" x14ac:dyDescent="0.25">
      <c r="A28" s="1">
        <v>21</v>
      </c>
      <c r="B28" s="6" t="s">
        <v>847</v>
      </c>
      <c r="C28" s="6" t="s">
        <v>791</v>
      </c>
      <c r="D28" s="6" t="s">
        <v>1048</v>
      </c>
      <c r="E28" s="1" t="s">
        <v>1034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24.95" customHeight="1" x14ac:dyDescent="0.25">
      <c r="A29" s="1">
        <v>22</v>
      </c>
      <c r="B29" t="s">
        <v>829</v>
      </c>
      <c r="C29" s="6" t="s">
        <v>791</v>
      </c>
      <c r="D29" s="6" t="s">
        <v>196</v>
      </c>
      <c r="E29" s="1" t="s">
        <v>1034</v>
      </c>
      <c r="F29" s="1" t="s">
        <v>1049</v>
      </c>
      <c r="G29" s="13">
        <v>10000</v>
      </c>
      <c r="H29" s="13">
        <v>0</v>
      </c>
      <c r="I29" s="13">
        <v>10000</v>
      </c>
      <c r="J29" s="13">
        <v>287</v>
      </c>
      <c r="K29" s="13">
        <v>1881.8</v>
      </c>
      <c r="L29" s="13">
        <f t="shared" si="4"/>
        <v>304</v>
      </c>
      <c r="M29" s="13">
        <v>0</v>
      </c>
      <c r="N29" s="13">
        <f t="shared" si="1"/>
        <v>2472.8000000000002</v>
      </c>
      <c r="O29" s="13">
        <f t="shared" si="2"/>
        <v>7527.2</v>
      </c>
    </row>
    <row r="30" spans="1:15" ht="24.95" customHeight="1" x14ac:dyDescent="0.25">
      <c r="A30" s="1">
        <v>23</v>
      </c>
      <c r="B30" t="s">
        <v>533</v>
      </c>
      <c r="C30" s="6" t="s">
        <v>992</v>
      </c>
      <c r="D30" s="6" t="s">
        <v>993</v>
      </c>
      <c r="E30" s="1" t="s">
        <v>1034</v>
      </c>
      <c r="F30" s="1" t="s">
        <v>1049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24.95" customHeight="1" x14ac:dyDescent="0.25">
      <c r="A31" s="1">
        <v>24</v>
      </c>
      <c r="B31" s="6" t="s">
        <v>191</v>
      </c>
      <c r="C31" s="6" t="s">
        <v>270</v>
      </c>
      <c r="D31" s="6" t="s">
        <v>1050</v>
      </c>
      <c r="E31" s="1" t="s">
        <v>1034</v>
      </c>
      <c r="F31" s="1" t="s">
        <v>1049</v>
      </c>
      <c r="G31" s="13">
        <v>50000</v>
      </c>
      <c r="H31" s="13">
        <v>0</v>
      </c>
      <c r="I31" s="13">
        <v>50000</v>
      </c>
      <c r="J31" s="13">
        <v>1435</v>
      </c>
      <c r="K31" s="13">
        <v>10853.33</v>
      </c>
      <c r="L31" s="13">
        <f t="shared" si="4"/>
        <v>1520</v>
      </c>
      <c r="M31" s="13">
        <v>0</v>
      </c>
      <c r="N31" s="13">
        <f t="shared" si="1"/>
        <v>13808.33</v>
      </c>
      <c r="O31" s="13">
        <f t="shared" si="2"/>
        <v>36191.67</v>
      </c>
    </row>
    <row r="32" spans="1:15" ht="24.95" customHeight="1" x14ac:dyDescent="0.25">
      <c r="A32" s="1">
        <v>25</v>
      </c>
      <c r="B32" t="s">
        <v>85</v>
      </c>
      <c r="C32" s="6" t="s">
        <v>102</v>
      </c>
      <c r="D32" t="s">
        <v>40</v>
      </c>
      <c r="E32" s="1" t="s">
        <v>1034</v>
      </c>
      <c r="F32" s="1" t="s">
        <v>1049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799750</v>
      </c>
      <c r="H35" s="26">
        <f>SUM(H8:H31)</f>
        <v>0</v>
      </c>
      <c r="I35" s="26">
        <f>SUM(G35:H35)</f>
        <v>799750</v>
      </c>
      <c r="J35" s="26">
        <f>SUM(J8:J34)</f>
        <v>22952.824999999997</v>
      </c>
      <c r="K35" s="26">
        <f>SUM(K8:K34)</f>
        <v>136967.81</v>
      </c>
      <c r="L35" s="26">
        <f>SUM(L8:L34)</f>
        <v>24312.399999999994</v>
      </c>
      <c r="M35" s="26">
        <f>SUM(M8:M31)</f>
        <v>0</v>
      </c>
      <c r="N35" s="26">
        <f>SUM(N8:N34)</f>
        <v>184233.03499999997</v>
      </c>
      <c r="O35" s="26">
        <f>SUM(O8:O32)</f>
        <v>615516.96499999985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52" t="s">
        <v>871</v>
      </c>
      <c r="G39" s="52"/>
      <c r="H39" s="52"/>
    </row>
    <row r="40" spans="1:15" ht="22.5" customHeight="1" x14ac:dyDescent="0.25">
      <c r="F40" s="53" t="s">
        <v>872</v>
      </c>
      <c r="G40" s="53"/>
      <c r="H40" s="53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3"/>
  <sheetViews>
    <sheetView topLeftCell="F74" zoomScale="120" zoomScaleNormal="120" workbookViewId="0">
      <selection activeCell="M95" sqref="M95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1548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1051</v>
      </c>
      <c r="C8" s="1" t="s">
        <v>1052</v>
      </c>
      <c r="D8" s="1" t="s">
        <v>1043</v>
      </c>
      <c r="E8" s="13" t="s">
        <v>879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0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1053</v>
      </c>
      <c r="C9" s="1" t="s">
        <v>287</v>
      </c>
      <c r="D9" s="1" t="s">
        <v>182</v>
      </c>
      <c r="E9" s="46" t="s">
        <v>1331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24.95" customHeight="1" x14ac:dyDescent="0.25">
      <c r="A10" s="1">
        <v>3</v>
      </c>
      <c r="B10" s="1" t="s">
        <v>1054</v>
      </c>
      <c r="C10" s="1" t="s">
        <v>1052</v>
      </c>
      <c r="D10" s="1" t="s">
        <v>1055</v>
      </c>
      <c r="E10" s="13" t="s">
        <v>879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1056</v>
      </c>
      <c r="C11" s="1" t="s">
        <v>1052</v>
      </c>
      <c r="D11" s="1" t="s">
        <v>1057</v>
      </c>
      <c r="E11" s="46" t="s">
        <v>1331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1058</v>
      </c>
      <c r="C12" s="1" t="s">
        <v>1059</v>
      </c>
      <c r="D12" s="1" t="s">
        <v>1060</v>
      </c>
      <c r="E12" s="13" t="s">
        <v>879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1061</v>
      </c>
      <c r="C13" s="1" t="s">
        <v>1062</v>
      </c>
      <c r="D13" s="1" t="s">
        <v>196</v>
      </c>
      <c r="E13" s="13" t="s">
        <v>879</v>
      </c>
      <c r="F13" s="13" t="s">
        <v>37</v>
      </c>
      <c r="G13" s="14">
        <v>40250</v>
      </c>
      <c r="H13">
        <v>0</v>
      </c>
      <c r="I13" s="14">
        <f t="shared" si="0"/>
        <v>40250</v>
      </c>
      <c r="J13" s="51">
        <v>1155.18</v>
      </c>
      <c r="K13" s="7">
        <v>477.93</v>
      </c>
      <c r="L13">
        <f t="shared" si="2"/>
        <v>1223.5999999999999</v>
      </c>
      <c r="M13">
        <v>425</v>
      </c>
      <c r="N13" s="7">
        <f t="shared" si="3"/>
        <v>3281.71</v>
      </c>
      <c r="O13" s="14">
        <f t="shared" si="4"/>
        <v>36968.29</v>
      </c>
    </row>
    <row r="14" spans="1:15" ht="24.95" customHeight="1" x14ac:dyDescent="0.25">
      <c r="A14" s="1">
        <v>7</v>
      </c>
      <c r="B14" s="1" t="s">
        <v>1063</v>
      </c>
      <c r="C14" s="1" t="s">
        <v>1064</v>
      </c>
      <c r="D14" s="1" t="s">
        <v>65</v>
      </c>
      <c r="E14" s="13" t="s">
        <v>879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24.95" customHeight="1" x14ac:dyDescent="0.25">
      <c r="A15" s="1">
        <v>8</v>
      </c>
      <c r="B15" s="1" t="s">
        <v>1068</v>
      </c>
      <c r="C15" s="1" t="s">
        <v>1069</v>
      </c>
      <c r="D15" s="1" t="s">
        <v>96</v>
      </c>
      <c r="E15" s="13" t="s">
        <v>879</v>
      </c>
      <c r="F15" s="13" t="s">
        <v>29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>+I15*3.04%</f>
        <v>1748</v>
      </c>
      <c r="M15">
        <v>425</v>
      </c>
      <c r="N15" s="7">
        <f t="shared" si="3"/>
        <v>6839.45</v>
      </c>
      <c r="O15" s="14">
        <f t="shared" si="4"/>
        <v>50660.55</v>
      </c>
    </row>
    <row r="16" spans="1:15" ht="24.95" customHeight="1" x14ac:dyDescent="0.25">
      <c r="A16" s="1">
        <v>9</v>
      </c>
      <c r="B16" s="1" t="s">
        <v>1070</v>
      </c>
      <c r="C16" s="1" t="s">
        <v>1071</v>
      </c>
      <c r="D16" s="1" t="s">
        <v>96</v>
      </c>
      <c r="E16" s="13" t="s">
        <v>879</v>
      </c>
      <c r="F16" s="13" t="s">
        <v>29</v>
      </c>
      <c r="G16" s="14">
        <v>57500</v>
      </c>
      <c r="H16">
        <v>0</v>
      </c>
      <c r="I16" s="14">
        <f t="shared" si="0"/>
        <v>57500</v>
      </c>
      <c r="J16">
        <f>+I16*2.87%</f>
        <v>1650.25</v>
      </c>
      <c r="K16" s="7">
        <v>3016.2</v>
      </c>
      <c r="L16">
        <f t="shared" si="2"/>
        <v>1748</v>
      </c>
      <c r="M16">
        <f>400+25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1072</v>
      </c>
      <c r="C17" s="1" t="s">
        <v>1071</v>
      </c>
      <c r="D17" s="1" t="s">
        <v>96</v>
      </c>
      <c r="E17" s="13" t="s">
        <v>879</v>
      </c>
      <c r="F17" s="13" t="s">
        <v>29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1448</v>
      </c>
      <c r="C18" s="1" t="s">
        <v>681</v>
      </c>
      <c r="D18" s="1" t="s">
        <v>1057</v>
      </c>
      <c r="E18" s="46" t="s">
        <v>1331</v>
      </c>
      <c r="F18" s="13" t="s">
        <v>29</v>
      </c>
      <c r="G18" s="14">
        <v>15000</v>
      </c>
      <c r="H18">
        <v>0</v>
      </c>
      <c r="I18" s="14">
        <f t="shared" ref="I18" si="5">+G18+H18</f>
        <v>15000</v>
      </c>
      <c r="J18">
        <f t="shared" ref="J18:J26" si="6">+I18*2.87%</f>
        <v>430.5</v>
      </c>
      <c r="K18" s="7">
        <v>0</v>
      </c>
      <c r="L18">
        <f t="shared" ref="L18:L26" si="7">+I18*3.04%</f>
        <v>456</v>
      </c>
      <c r="M18">
        <v>25</v>
      </c>
      <c r="N18" s="7">
        <f t="shared" ref="N18" si="8">+J18+K18+L18+M18</f>
        <v>911.5</v>
      </c>
      <c r="O18" s="14">
        <f t="shared" ref="O18" si="9">+I18-N18</f>
        <v>14088.5</v>
      </c>
    </row>
    <row r="19" spans="1:15" ht="24.95" customHeight="1" x14ac:dyDescent="0.25">
      <c r="A19" s="1">
        <v>12</v>
      </c>
      <c r="B19" s="1" t="s">
        <v>1449</v>
      </c>
      <c r="C19" s="1" t="s">
        <v>681</v>
      </c>
      <c r="D19" s="1" t="s">
        <v>1057</v>
      </c>
      <c r="E19" s="46" t="s">
        <v>1331</v>
      </c>
      <c r="F19" s="13" t="s">
        <v>29</v>
      </c>
      <c r="G19" s="14">
        <v>15000</v>
      </c>
      <c r="H19">
        <v>0</v>
      </c>
      <c r="I19" s="14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4">
        <f t="shared" ref="O19" si="12">+I19-N19</f>
        <v>14088.5</v>
      </c>
    </row>
    <row r="20" spans="1:15" ht="24.95" customHeight="1" x14ac:dyDescent="0.25">
      <c r="A20" s="1">
        <v>13</v>
      </c>
      <c r="B20" s="1" t="s">
        <v>1065</v>
      </c>
      <c r="C20" s="1" t="s">
        <v>401</v>
      </c>
      <c r="D20" s="1" t="s">
        <v>196</v>
      </c>
      <c r="E20" s="13" t="s">
        <v>879</v>
      </c>
      <c r="F20" s="13" t="s">
        <v>29</v>
      </c>
      <c r="G20" s="14">
        <v>40250</v>
      </c>
      <c r="H20">
        <v>0</v>
      </c>
      <c r="I20" s="14">
        <f>+G20+H20</f>
        <v>40250</v>
      </c>
      <c r="J20">
        <v>1155.18</v>
      </c>
      <c r="K20" s="7">
        <v>477.93</v>
      </c>
      <c r="L20">
        <f t="shared" si="7"/>
        <v>1223.5999999999999</v>
      </c>
      <c r="M20">
        <v>25</v>
      </c>
      <c r="N20" s="7">
        <f>+J20+K20+L20+M20</f>
        <v>2881.71</v>
      </c>
      <c r="O20" s="14">
        <f>+I20-N20</f>
        <v>37368.29</v>
      </c>
    </row>
    <row r="21" spans="1:15" ht="24.95" customHeight="1" x14ac:dyDescent="0.25">
      <c r="A21" s="1">
        <v>14</v>
      </c>
      <c r="B21" s="1" t="s">
        <v>1066</v>
      </c>
      <c r="C21" s="1" t="s">
        <v>401</v>
      </c>
      <c r="D21" s="1" t="s">
        <v>251</v>
      </c>
      <c r="E21" s="46" t="s">
        <v>1331</v>
      </c>
      <c r="F21" s="13" t="s">
        <v>29</v>
      </c>
      <c r="G21" s="14">
        <v>25000</v>
      </c>
      <c r="H21">
        <v>0</v>
      </c>
      <c r="I21" s="14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1715.46+25</f>
        <v>1740.46</v>
      </c>
      <c r="N21" s="7">
        <f>+J21+K21+L21+M21</f>
        <v>3217.96</v>
      </c>
      <c r="O21" s="14">
        <f>+I21-N21</f>
        <v>21782.04</v>
      </c>
    </row>
    <row r="22" spans="1:15" ht="24.95" customHeight="1" x14ac:dyDescent="0.25">
      <c r="A22" s="1">
        <v>15</v>
      </c>
      <c r="B22" s="1" t="s">
        <v>1067</v>
      </c>
      <c r="C22" s="1" t="s">
        <v>401</v>
      </c>
      <c r="D22" s="1" t="s">
        <v>196</v>
      </c>
      <c r="E22" s="46" t="s">
        <v>1331</v>
      </c>
      <c r="F22" s="13" t="s">
        <v>29</v>
      </c>
      <c r="G22" s="14">
        <v>46000</v>
      </c>
      <c r="H22">
        <v>0</v>
      </c>
      <c r="I22" s="14">
        <f>+G22+H22</f>
        <v>46000</v>
      </c>
      <c r="J22">
        <f t="shared" si="6"/>
        <v>1320.2</v>
      </c>
      <c r="K22" s="7">
        <v>1289.46</v>
      </c>
      <c r="L22">
        <f t="shared" si="7"/>
        <v>1398.4</v>
      </c>
      <c r="M22">
        <v>25</v>
      </c>
      <c r="N22" s="7">
        <f>+J22+K22+L22+M22</f>
        <v>4033.06</v>
      </c>
      <c r="O22" s="14">
        <f>+I22-N22</f>
        <v>41966.94</v>
      </c>
    </row>
    <row r="23" spans="1:15" ht="24.95" customHeight="1" x14ac:dyDescent="0.25">
      <c r="A23" s="1">
        <v>16</v>
      </c>
      <c r="B23" s="1" t="s">
        <v>1073</v>
      </c>
      <c r="C23" s="1" t="s">
        <v>401</v>
      </c>
      <c r="D23" s="1" t="s">
        <v>251</v>
      </c>
      <c r="E23" s="46" t="s">
        <v>1331</v>
      </c>
      <c r="F23" s="13" t="s">
        <v>37</v>
      </c>
      <c r="G23" s="14">
        <v>15000</v>
      </c>
      <c r="H23">
        <v>0</v>
      </c>
      <c r="I23" s="14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24.95" customHeight="1" x14ac:dyDescent="0.25">
      <c r="A24" s="1">
        <v>17</v>
      </c>
      <c r="B24" s="1" t="s">
        <v>1074</v>
      </c>
      <c r="C24" s="1" t="s">
        <v>401</v>
      </c>
      <c r="D24" s="1" t="s">
        <v>1117</v>
      </c>
      <c r="E24" s="13" t="s">
        <v>879</v>
      </c>
      <c r="F24" s="13" t="s">
        <v>1075</v>
      </c>
      <c r="G24" s="14">
        <v>57500</v>
      </c>
      <c r="H24">
        <v>0</v>
      </c>
      <c r="I24" s="14">
        <f t="shared" si="0"/>
        <v>57500</v>
      </c>
      <c r="J24">
        <f t="shared" si="6"/>
        <v>1650.25</v>
      </c>
      <c r="K24" s="7">
        <v>3016.2</v>
      </c>
      <c r="L24">
        <f t="shared" si="7"/>
        <v>1748</v>
      </c>
      <c r="M24">
        <f>25+9351.11</f>
        <v>9376.11</v>
      </c>
      <c r="N24" s="7">
        <f t="shared" si="3"/>
        <v>15790.560000000001</v>
      </c>
      <c r="O24" s="14">
        <f t="shared" si="4"/>
        <v>41709.440000000002</v>
      </c>
    </row>
    <row r="25" spans="1:15" ht="24.95" customHeight="1" x14ac:dyDescent="0.25">
      <c r="A25" s="1">
        <v>18</v>
      </c>
      <c r="B25" s="1" t="s">
        <v>1076</v>
      </c>
      <c r="C25" s="1" t="s">
        <v>555</v>
      </c>
      <c r="D25" s="1" t="s">
        <v>1077</v>
      </c>
      <c r="E25" s="13" t="s">
        <v>879</v>
      </c>
      <c r="F25" s="13" t="s">
        <v>29</v>
      </c>
      <c r="G25" s="14">
        <v>20000</v>
      </c>
      <c r="H25">
        <v>0</v>
      </c>
      <c r="I25" s="14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4">
        <f>+I25-N25</f>
        <v>18793</v>
      </c>
    </row>
    <row r="26" spans="1:15" ht="24.95" customHeight="1" x14ac:dyDescent="0.25">
      <c r="A26" s="1">
        <v>19</v>
      </c>
      <c r="B26" s="1" t="s">
        <v>1078</v>
      </c>
      <c r="C26" s="1" t="s">
        <v>555</v>
      </c>
      <c r="D26" s="1" t="s">
        <v>1077</v>
      </c>
      <c r="E26" s="13" t="s">
        <v>879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1079</v>
      </c>
      <c r="C27" s="1" t="s">
        <v>555</v>
      </c>
      <c r="D27" s="1" t="s">
        <v>1080</v>
      </c>
      <c r="E27" s="13" t="s">
        <v>879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1081</v>
      </c>
      <c r="C28" s="1" t="s">
        <v>555</v>
      </c>
      <c r="D28" s="1" t="s">
        <v>1080</v>
      </c>
      <c r="E28" s="13" t="s">
        <v>879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1082</v>
      </c>
      <c r="C29" s="1" t="s">
        <v>555</v>
      </c>
      <c r="D29" s="1" t="s">
        <v>1080</v>
      </c>
      <c r="E29" s="13" t="s">
        <v>879</v>
      </c>
      <c r="F29" s="13" t="s">
        <v>29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4">
        <f t="shared" si="4"/>
        <v>14088.5</v>
      </c>
    </row>
    <row r="30" spans="1:15" ht="24.95" customHeight="1" x14ac:dyDescent="0.25">
      <c r="A30" s="1">
        <v>23</v>
      </c>
      <c r="B30" s="1" t="s">
        <v>1083</v>
      </c>
      <c r="C30" s="1" t="s">
        <v>555</v>
      </c>
      <c r="D30" s="1" t="s">
        <v>196</v>
      </c>
      <c r="E30" s="13" t="s">
        <v>879</v>
      </c>
      <c r="F30" s="13" t="s">
        <v>29</v>
      </c>
      <c r="G30" s="14">
        <v>40250</v>
      </c>
      <c r="H30">
        <v>0</v>
      </c>
      <c r="I30" s="14">
        <f t="shared" si="0"/>
        <v>40250</v>
      </c>
      <c r="J30">
        <v>1155.18</v>
      </c>
      <c r="K30" s="7">
        <v>477.93</v>
      </c>
      <c r="L30">
        <f t="shared" si="2"/>
        <v>1223.5999999999999</v>
      </c>
      <c r="M30">
        <v>25</v>
      </c>
      <c r="N30" s="7">
        <f t="shared" si="3"/>
        <v>2881.71</v>
      </c>
      <c r="O30" s="14">
        <f t="shared" si="4"/>
        <v>37368.29</v>
      </c>
    </row>
    <row r="31" spans="1:15" ht="24.95" customHeight="1" x14ac:dyDescent="0.25">
      <c r="A31" s="1">
        <v>24</v>
      </c>
      <c r="B31" s="1" t="s">
        <v>1084</v>
      </c>
      <c r="C31" s="1" t="s">
        <v>555</v>
      </c>
      <c r="D31" s="1" t="s">
        <v>1080</v>
      </c>
      <c r="E31" s="13" t="s">
        <v>879</v>
      </c>
      <c r="F31" s="13" t="s">
        <v>29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>
        <v>0</v>
      </c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24.95" customHeight="1" x14ac:dyDescent="0.25">
      <c r="A32" s="1">
        <v>25</v>
      </c>
      <c r="B32" s="1" t="s">
        <v>1085</v>
      </c>
      <c r="C32" s="1" t="s">
        <v>555</v>
      </c>
      <c r="D32" s="1" t="s">
        <v>196</v>
      </c>
      <c r="E32" s="13" t="s">
        <v>879</v>
      </c>
      <c r="F32" s="13" t="s">
        <v>29</v>
      </c>
      <c r="G32" s="14">
        <v>40250</v>
      </c>
      <c r="H32">
        <v>0</v>
      </c>
      <c r="I32" s="14">
        <f t="shared" si="0"/>
        <v>40250</v>
      </c>
      <c r="J32">
        <v>1155.18</v>
      </c>
      <c r="K32" s="7">
        <v>477.93</v>
      </c>
      <c r="L32">
        <f t="shared" si="2"/>
        <v>1223.5999999999999</v>
      </c>
      <c r="M32">
        <v>25</v>
      </c>
      <c r="N32" s="7">
        <f t="shared" si="3"/>
        <v>2881.71</v>
      </c>
      <c r="O32" s="14">
        <f t="shared" si="4"/>
        <v>37368.29</v>
      </c>
    </row>
    <row r="33" spans="1:15" ht="24.95" customHeight="1" x14ac:dyDescent="0.25">
      <c r="A33" s="1">
        <v>26</v>
      </c>
      <c r="B33" s="1" t="s">
        <v>1086</v>
      </c>
      <c r="C33" s="1" t="s">
        <v>555</v>
      </c>
      <c r="D33" s="1" t="s">
        <v>1080</v>
      </c>
      <c r="E33" s="13" t="s">
        <v>879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24.95" customHeight="1" x14ac:dyDescent="0.25">
      <c r="A34" s="1">
        <v>27</v>
      </c>
      <c r="B34" s="1" t="s">
        <v>1087</v>
      </c>
      <c r="C34" s="1" t="s">
        <v>555</v>
      </c>
      <c r="D34" s="1" t="s">
        <v>196</v>
      </c>
      <c r="E34" s="13" t="s">
        <v>879</v>
      </c>
      <c r="F34" s="13" t="s">
        <v>29</v>
      </c>
      <c r="G34" s="14">
        <v>40250</v>
      </c>
      <c r="H34">
        <v>0</v>
      </c>
      <c r="I34" s="14">
        <f t="shared" si="0"/>
        <v>40250</v>
      </c>
      <c r="J34">
        <v>1155.18</v>
      </c>
      <c r="K34" s="7">
        <v>477.93</v>
      </c>
      <c r="L34">
        <f t="shared" si="2"/>
        <v>1223.5999999999999</v>
      </c>
      <c r="M34">
        <f>1715.46+25</f>
        <v>1740.46</v>
      </c>
      <c r="N34" s="7">
        <f t="shared" si="3"/>
        <v>4597.17</v>
      </c>
      <c r="O34" s="14">
        <f t="shared" si="4"/>
        <v>35652.83</v>
      </c>
    </row>
    <row r="35" spans="1:15" ht="24.95" customHeight="1" x14ac:dyDescent="0.25">
      <c r="A35" s="1">
        <v>28</v>
      </c>
      <c r="B35" s="1" t="s">
        <v>1088</v>
      </c>
      <c r="C35" s="1" t="s">
        <v>555</v>
      </c>
      <c r="D35" s="1" t="s">
        <v>196</v>
      </c>
      <c r="E35" s="13" t="s">
        <v>879</v>
      </c>
      <c r="F35" s="13" t="s">
        <v>29</v>
      </c>
      <c r="G35" s="14">
        <v>40250</v>
      </c>
      <c r="H35">
        <v>0</v>
      </c>
      <c r="I35" s="14">
        <f t="shared" si="0"/>
        <v>40250</v>
      </c>
      <c r="J35">
        <v>1155.18</v>
      </c>
      <c r="K35" s="7">
        <v>477.93</v>
      </c>
      <c r="L35">
        <f t="shared" si="2"/>
        <v>1223.5999999999999</v>
      </c>
      <c r="M35">
        <f>25+3297.31</f>
        <v>3322.31</v>
      </c>
      <c r="N35" s="7">
        <f t="shared" si="3"/>
        <v>6179.02</v>
      </c>
      <c r="O35" s="14">
        <f t="shared" si="4"/>
        <v>34070.979999999996</v>
      </c>
    </row>
    <row r="36" spans="1:15" ht="24.95" customHeight="1" x14ac:dyDescent="0.25">
      <c r="A36" s="1">
        <v>29</v>
      </c>
      <c r="B36" s="1" t="s">
        <v>1089</v>
      </c>
      <c r="C36" s="1" t="s">
        <v>555</v>
      </c>
      <c r="D36" s="1" t="s">
        <v>1080</v>
      </c>
      <c r="E36" s="13" t="s">
        <v>879</v>
      </c>
      <c r="F36" s="13" t="s">
        <v>29</v>
      </c>
      <c r="G36" s="14">
        <v>15000</v>
      </c>
      <c r="H36">
        <v>0</v>
      </c>
      <c r="I36" s="14">
        <f t="shared" si="0"/>
        <v>15000</v>
      </c>
      <c r="J36">
        <f t="shared" si="1"/>
        <v>430.5</v>
      </c>
      <c r="K36" s="7">
        <v>0</v>
      </c>
      <c r="L36">
        <f t="shared" si="2"/>
        <v>456</v>
      </c>
      <c r="M36">
        <v>25</v>
      </c>
      <c r="N36" s="7">
        <f t="shared" si="3"/>
        <v>911.5</v>
      </c>
      <c r="O36" s="14">
        <f t="shared" si="4"/>
        <v>14088.5</v>
      </c>
    </row>
    <row r="37" spans="1:15" ht="24.95" customHeight="1" x14ac:dyDescent="0.25">
      <c r="A37" s="1">
        <v>30</v>
      </c>
      <c r="B37" s="1" t="s">
        <v>1090</v>
      </c>
      <c r="C37" s="1" t="s">
        <v>555</v>
      </c>
      <c r="D37" s="1" t="s">
        <v>196</v>
      </c>
      <c r="E37" s="13" t="s">
        <v>879</v>
      </c>
      <c r="F37" s="13" t="s">
        <v>29</v>
      </c>
      <c r="G37" s="14">
        <v>40250</v>
      </c>
      <c r="H37">
        <v>0</v>
      </c>
      <c r="I37" s="14">
        <f t="shared" si="0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3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1091</v>
      </c>
      <c r="C38" s="1" t="s">
        <v>555</v>
      </c>
      <c r="D38" s="1" t="s">
        <v>1080</v>
      </c>
      <c r="E38" s="13" t="s">
        <v>879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1092</v>
      </c>
      <c r="C39" s="1" t="s">
        <v>555</v>
      </c>
      <c r="D39" s="1" t="s">
        <v>1080</v>
      </c>
      <c r="E39" s="13" t="s">
        <v>879</v>
      </c>
      <c r="F39" s="13" t="s">
        <v>29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ht="24.95" customHeight="1" x14ac:dyDescent="0.25">
      <c r="A40" s="1">
        <v>33</v>
      </c>
      <c r="B40" s="1" t="s">
        <v>1093</v>
      </c>
      <c r="C40" s="1" t="s">
        <v>555</v>
      </c>
      <c r="D40" s="1" t="s">
        <v>196</v>
      </c>
      <c r="E40" s="13" t="s">
        <v>879</v>
      </c>
      <c r="F40" s="13" t="s">
        <v>29</v>
      </c>
      <c r="G40" s="14">
        <v>40250</v>
      </c>
      <c r="H40">
        <v>0</v>
      </c>
      <c r="I40" s="14">
        <f t="shared" si="0"/>
        <v>40250</v>
      </c>
      <c r="J40">
        <v>1155.18</v>
      </c>
      <c r="K40" s="7">
        <v>477.93</v>
      </c>
      <c r="L40">
        <f t="shared" si="2"/>
        <v>1223.5999999999999</v>
      </c>
      <c r="M40">
        <v>25</v>
      </c>
      <c r="N40" s="7">
        <f t="shared" si="3"/>
        <v>2881.71</v>
      </c>
      <c r="O40" s="14">
        <f t="shared" si="4"/>
        <v>37368.29</v>
      </c>
    </row>
    <row r="41" spans="1:15" ht="24.95" customHeight="1" x14ac:dyDescent="0.25">
      <c r="A41" s="1">
        <v>34</v>
      </c>
      <c r="B41" s="1" t="s">
        <v>1094</v>
      </c>
      <c r="C41" s="1" t="s">
        <v>555</v>
      </c>
      <c r="D41" s="1" t="s">
        <v>196</v>
      </c>
      <c r="E41" s="13" t="s">
        <v>879</v>
      </c>
      <c r="F41" s="13" t="s">
        <v>29</v>
      </c>
      <c r="G41" s="14">
        <v>40250</v>
      </c>
      <c r="H41">
        <v>0</v>
      </c>
      <c r="I41" s="14">
        <f t="shared" si="0"/>
        <v>40250</v>
      </c>
      <c r="J41">
        <v>1155.18</v>
      </c>
      <c r="K41" s="7">
        <v>477.93</v>
      </c>
      <c r="L41">
        <f t="shared" si="2"/>
        <v>1223.5999999999999</v>
      </c>
      <c r="M41">
        <v>25</v>
      </c>
      <c r="N41" s="7">
        <f t="shared" si="3"/>
        <v>2881.71</v>
      </c>
      <c r="O41" s="14">
        <f t="shared" si="4"/>
        <v>37368.29</v>
      </c>
    </row>
    <row r="42" spans="1:15" ht="24.95" customHeight="1" x14ac:dyDescent="0.25">
      <c r="A42" s="1">
        <v>35</v>
      </c>
      <c r="B42" s="1" t="s">
        <v>1095</v>
      </c>
      <c r="C42" s="1" t="s">
        <v>555</v>
      </c>
      <c r="D42" s="1" t="s">
        <v>1057</v>
      </c>
      <c r="E42" s="46" t="s">
        <v>1331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si="1"/>
        <v>430.5</v>
      </c>
      <c r="K42" s="7">
        <v>0</v>
      </c>
      <c r="L42">
        <f t="shared" si="2"/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ht="24.95" customHeight="1" x14ac:dyDescent="0.25">
      <c r="A43" s="1">
        <v>36</v>
      </c>
      <c r="B43" s="1" t="s">
        <v>1326</v>
      </c>
      <c r="C43" s="1" t="s">
        <v>555</v>
      </c>
      <c r="D43" s="1" t="s">
        <v>1057</v>
      </c>
      <c r="E43" s="46" t="s">
        <v>1331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4">+I43*2.87%</f>
        <v>430.5</v>
      </c>
      <c r="K43" s="7">
        <v>0</v>
      </c>
      <c r="L43">
        <f t="shared" ref="L43:L55" si="15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1557</v>
      </c>
      <c r="C44" s="1" t="s">
        <v>555</v>
      </c>
      <c r="D44" s="1" t="s">
        <v>1096</v>
      </c>
      <c r="E44" s="46" t="s">
        <v>1331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1097</v>
      </c>
      <c r="C45" s="1" t="s">
        <v>555</v>
      </c>
      <c r="D45" s="1" t="s">
        <v>1057</v>
      </c>
      <c r="E45" s="46" t="s">
        <v>1331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1098</v>
      </c>
      <c r="C46" s="1" t="s">
        <v>555</v>
      </c>
      <c r="D46" s="1" t="s">
        <v>1057</v>
      </c>
      <c r="E46" s="46" t="s">
        <v>1331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4"/>
        <v>315.7</v>
      </c>
      <c r="K46" s="7">
        <v>0</v>
      </c>
      <c r="L46">
        <f t="shared" si="15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24.95" customHeight="1" x14ac:dyDescent="0.25">
      <c r="A47" s="1">
        <v>40</v>
      </c>
      <c r="B47" s="1" t="s">
        <v>1245</v>
      </c>
      <c r="C47" s="1" t="s">
        <v>555</v>
      </c>
      <c r="D47" s="1" t="s">
        <v>1246</v>
      </c>
      <c r="E47" s="46" t="s">
        <v>1331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4"/>
        <v>430.5</v>
      </c>
      <c r="K47" s="7">
        <v>0</v>
      </c>
      <c r="L47">
        <f t="shared" si="15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24.95" customHeight="1" x14ac:dyDescent="0.25">
      <c r="A48" s="1">
        <v>41</v>
      </c>
      <c r="B48" s="1" t="s">
        <v>1332</v>
      </c>
      <c r="C48" s="1" t="s">
        <v>555</v>
      </c>
      <c r="D48" s="1" t="s">
        <v>196</v>
      </c>
      <c r="E48" s="46" t="s">
        <v>879</v>
      </c>
      <c r="F48" s="13" t="s">
        <v>37</v>
      </c>
      <c r="G48" s="14">
        <v>39500</v>
      </c>
      <c r="H48">
        <v>0</v>
      </c>
      <c r="I48" s="14">
        <f t="shared" si="0"/>
        <v>39500</v>
      </c>
      <c r="J48">
        <f t="shared" si="14"/>
        <v>1133.6500000000001</v>
      </c>
      <c r="K48" s="7">
        <v>372.08</v>
      </c>
      <c r="L48">
        <f t="shared" si="15"/>
        <v>1200.8</v>
      </c>
      <c r="M48">
        <v>25</v>
      </c>
      <c r="N48" s="7">
        <f t="shared" ref="N48:N51" si="16">+J48+K48+L48+M48</f>
        <v>2731.5299999999997</v>
      </c>
      <c r="O48" s="14">
        <f t="shared" ref="O48:O51" si="17">+I48-N48</f>
        <v>36768.47</v>
      </c>
    </row>
    <row r="49" spans="1:15" ht="24.95" customHeight="1" x14ac:dyDescent="0.25">
      <c r="A49" s="1">
        <v>42</v>
      </c>
      <c r="B49" s="1" t="s">
        <v>1333</v>
      </c>
      <c r="C49" s="1" t="s">
        <v>555</v>
      </c>
      <c r="D49" s="1" t="s">
        <v>196</v>
      </c>
      <c r="E49" s="46" t="s">
        <v>879</v>
      </c>
      <c r="F49" s="13" t="s">
        <v>29</v>
      </c>
      <c r="G49" s="14">
        <v>40250</v>
      </c>
      <c r="H49">
        <v>0</v>
      </c>
      <c r="I49" s="14">
        <f t="shared" si="0"/>
        <v>40250</v>
      </c>
      <c r="J49">
        <v>1155.18</v>
      </c>
      <c r="K49" s="7">
        <v>477.93</v>
      </c>
      <c r="L49">
        <f t="shared" si="15"/>
        <v>1223.5999999999999</v>
      </c>
      <c r="M49">
        <v>25</v>
      </c>
      <c r="N49" s="7">
        <f t="shared" si="16"/>
        <v>2881.71</v>
      </c>
      <c r="O49" s="14">
        <f t="shared" si="17"/>
        <v>37368.29</v>
      </c>
    </row>
    <row r="50" spans="1:15" ht="24.95" customHeight="1" x14ac:dyDescent="0.25">
      <c r="A50" s="1">
        <v>43</v>
      </c>
      <c r="B50" s="1" t="s">
        <v>1334</v>
      </c>
      <c r="C50" s="1" t="s">
        <v>555</v>
      </c>
      <c r="D50" s="1" t="s">
        <v>196</v>
      </c>
      <c r="E50" s="46" t="s">
        <v>879</v>
      </c>
      <c r="F50" s="13" t="s">
        <v>29</v>
      </c>
      <c r="G50" s="14">
        <v>40250</v>
      </c>
      <c r="H50">
        <v>0</v>
      </c>
      <c r="I50" s="14">
        <f t="shared" si="0"/>
        <v>40250</v>
      </c>
      <c r="J50">
        <v>1155.18</v>
      </c>
      <c r="K50" s="7">
        <v>477.93</v>
      </c>
      <c r="L50">
        <f t="shared" si="15"/>
        <v>1223.5999999999999</v>
      </c>
      <c r="M50">
        <f>25+400</f>
        <v>425</v>
      </c>
      <c r="N50" s="7">
        <f t="shared" si="16"/>
        <v>3281.71</v>
      </c>
      <c r="O50" s="14">
        <f t="shared" si="17"/>
        <v>36968.29</v>
      </c>
    </row>
    <row r="51" spans="1:15" ht="24.95" customHeight="1" x14ac:dyDescent="0.25">
      <c r="A51" s="1">
        <v>44</v>
      </c>
      <c r="B51" s="1" t="s">
        <v>1426</v>
      </c>
      <c r="C51" s="1" t="s">
        <v>555</v>
      </c>
      <c r="D51" s="1" t="s">
        <v>1335</v>
      </c>
      <c r="E51" s="46" t="s">
        <v>879</v>
      </c>
      <c r="F51" s="13" t="s">
        <v>37</v>
      </c>
      <c r="G51" s="14">
        <v>34500</v>
      </c>
      <c r="H51">
        <v>0</v>
      </c>
      <c r="I51" s="14">
        <f t="shared" ref="I51:I52" si="18">+G51+H51</f>
        <v>34500</v>
      </c>
      <c r="J51">
        <f t="shared" si="14"/>
        <v>990.15</v>
      </c>
      <c r="K51" s="7">
        <v>0</v>
      </c>
      <c r="L51">
        <f t="shared" si="15"/>
        <v>1048.8</v>
      </c>
      <c r="M51">
        <v>25</v>
      </c>
      <c r="N51" s="7">
        <f t="shared" si="16"/>
        <v>2063.9499999999998</v>
      </c>
      <c r="O51" s="14">
        <f t="shared" si="17"/>
        <v>32436.05</v>
      </c>
    </row>
    <row r="52" spans="1:15" ht="24.95" customHeight="1" x14ac:dyDescent="0.25">
      <c r="A52" s="1">
        <v>45</v>
      </c>
      <c r="B52" s="1" t="s">
        <v>1427</v>
      </c>
      <c r="C52" s="1" t="s">
        <v>555</v>
      </c>
      <c r="D52" s="1" t="s">
        <v>196</v>
      </c>
      <c r="E52" s="46" t="s">
        <v>879</v>
      </c>
      <c r="F52" s="13" t="s">
        <v>29</v>
      </c>
      <c r="G52" s="14">
        <v>40250</v>
      </c>
      <c r="H52">
        <v>0</v>
      </c>
      <c r="I52" s="14">
        <f t="shared" si="18"/>
        <v>40250</v>
      </c>
      <c r="J52">
        <v>1155.18</v>
      </c>
      <c r="K52" s="7">
        <v>477.93</v>
      </c>
      <c r="L52">
        <f t="shared" ref="L52" si="19">+I52*3.04%</f>
        <v>1223.5999999999999</v>
      </c>
      <c r="M52">
        <v>25</v>
      </c>
      <c r="N52" s="7">
        <f t="shared" ref="N52" si="20">+J52+K52+L52+M52</f>
        <v>2881.71</v>
      </c>
      <c r="O52" s="14">
        <f t="shared" ref="O52" si="21">+I52-N52</f>
        <v>37368.29</v>
      </c>
    </row>
    <row r="53" spans="1:15" ht="24.95" customHeight="1" x14ac:dyDescent="0.25">
      <c r="A53" s="1">
        <v>46</v>
      </c>
      <c r="B53" s="1" t="s">
        <v>1428</v>
      </c>
      <c r="C53" s="1" t="s">
        <v>555</v>
      </c>
      <c r="D53" s="1" t="s">
        <v>196</v>
      </c>
      <c r="E53" s="46" t="s">
        <v>879</v>
      </c>
      <c r="F53" s="13" t="s">
        <v>29</v>
      </c>
      <c r="G53" s="14">
        <v>40250</v>
      </c>
      <c r="H53">
        <v>0</v>
      </c>
      <c r="I53" s="14">
        <f t="shared" ref="I53:I54" si="22">+G53+H53</f>
        <v>40250</v>
      </c>
      <c r="J53" s="51">
        <v>1155.18</v>
      </c>
      <c r="K53" s="7">
        <v>477.93</v>
      </c>
      <c r="L53">
        <f t="shared" ref="L53:L54" si="23">+I53*3.04%</f>
        <v>1223.5999999999999</v>
      </c>
      <c r="M53">
        <v>25</v>
      </c>
      <c r="N53" s="7">
        <f t="shared" ref="N53:N54" si="24">+J53+K53+L53+M53</f>
        <v>2881.71</v>
      </c>
      <c r="O53" s="14">
        <f t="shared" ref="O53:O54" si="25">+I53-N53</f>
        <v>37368.29</v>
      </c>
    </row>
    <row r="54" spans="1:15" ht="24.95" customHeight="1" x14ac:dyDescent="0.25">
      <c r="A54" s="1">
        <v>47</v>
      </c>
      <c r="B54" s="1" t="s">
        <v>1429</v>
      </c>
      <c r="C54" s="1" t="s">
        <v>555</v>
      </c>
      <c r="D54" s="1" t="s">
        <v>196</v>
      </c>
      <c r="E54" s="46" t="s">
        <v>879</v>
      </c>
      <c r="F54" s="13" t="s">
        <v>29</v>
      </c>
      <c r="G54" s="14">
        <v>39500</v>
      </c>
      <c r="H54">
        <v>0</v>
      </c>
      <c r="I54" s="14">
        <f t="shared" si="22"/>
        <v>39500</v>
      </c>
      <c r="J54">
        <f t="shared" ref="J54" si="26">+I54*2.87%</f>
        <v>1133.6500000000001</v>
      </c>
      <c r="K54" s="7">
        <v>372.08</v>
      </c>
      <c r="L54">
        <f t="shared" si="23"/>
        <v>1200.8</v>
      </c>
      <c r="M54">
        <v>25</v>
      </c>
      <c r="N54" s="7">
        <f t="shared" si="24"/>
        <v>2731.5299999999997</v>
      </c>
      <c r="O54" s="14">
        <f t="shared" si="25"/>
        <v>36768.47</v>
      </c>
    </row>
    <row r="55" spans="1:15" ht="24.95" customHeight="1" x14ac:dyDescent="0.25">
      <c r="A55" s="1">
        <v>48</v>
      </c>
      <c r="B55" s="1" t="s">
        <v>1099</v>
      </c>
      <c r="C55" s="1" t="s">
        <v>778</v>
      </c>
      <c r="D55" s="1" t="s">
        <v>1077</v>
      </c>
      <c r="E55" s="13" t="s">
        <v>879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4"/>
        <v>315.7</v>
      </c>
      <c r="K55" s="7">
        <v>0</v>
      </c>
      <c r="L55">
        <f t="shared" si="15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ht="24.95" customHeight="1" x14ac:dyDescent="0.25">
      <c r="A56" s="1">
        <v>49</v>
      </c>
      <c r="B56" s="1" t="s">
        <v>1100</v>
      </c>
      <c r="C56" s="1" t="s">
        <v>739</v>
      </c>
      <c r="D56" s="1" t="s">
        <v>196</v>
      </c>
      <c r="E56" s="13" t="s">
        <v>1331</v>
      </c>
      <c r="F56" s="13" t="s">
        <v>29</v>
      </c>
      <c r="G56" s="14">
        <v>57500</v>
      </c>
      <c r="H56">
        <v>0</v>
      </c>
      <c r="I56" s="14">
        <f t="shared" si="0"/>
        <v>57500</v>
      </c>
      <c r="J56">
        <f t="shared" si="1"/>
        <v>1650.25</v>
      </c>
      <c r="K56" s="7">
        <v>3016.2</v>
      </c>
      <c r="L56">
        <f t="shared" si="2"/>
        <v>1748</v>
      </c>
      <c r="M56">
        <v>25</v>
      </c>
      <c r="N56" s="7">
        <f>+J56+K56+L56+M56</f>
        <v>6439.45</v>
      </c>
      <c r="O56" s="14">
        <f t="shared" si="4"/>
        <v>51060.55</v>
      </c>
    </row>
    <row r="57" spans="1:15" ht="24.95" customHeight="1" x14ac:dyDescent="0.25">
      <c r="A57" s="1">
        <v>50</v>
      </c>
      <c r="B57" s="1" t="s">
        <v>1327</v>
      </c>
      <c r="C57" s="6" t="s">
        <v>274</v>
      </c>
      <c r="D57" s="1" t="s">
        <v>65</v>
      </c>
      <c r="E57" s="1" t="s">
        <v>1331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7">+J57+K57+L57+M57</f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1328</v>
      </c>
      <c r="C58" s="6" t="s">
        <v>274</v>
      </c>
      <c r="D58" s="1" t="s">
        <v>65</v>
      </c>
      <c r="E58" s="1" t="s">
        <v>1331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7"/>
        <v>1502.5</v>
      </c>
      <c r="O58" s="14">
        <f t="shared" si="4"/>
        <v>23497.5</v>
      </c>
    </row>
    <row r="59" spans="1:15" ht="24.95" customHeight="1" x14ac:dyDescent="0.25">
      <c r="A59" s="1">
        <v>52</v>
      </c>
      <c r="B59" s="1" t="s">
        <v>1329</v>
      </c>
      <c r="C59" s="6" t="s">
        <v>274</v>
      </c>
      <c r="D59" s="1" t="s">
        <v>40</v>
      </c>
      <c r="E59" s="1" t="s">
        <v>1331</v>
      </c>
      <c r="F59" s="13" t="s">
        <v>29</v>
      </c>
      <c r="G59" s="14">
        <v>34500</v>
      </c>
      <c r="H59">
        <v>0</v>
      </c>
      <c r="I59" s="14">
        <f t="shared" si="0"/>
        <v>34500</v>
      </c>
      <c r="J59">
        <f t="shared" si="1"/>
        <v>990.15</v>
      </c>
      <c r="K59" s="7">
        <v>0</v>
      </c>
      <c r="L59">
        <f t="shared" si="2"/>
        <v>1048.8</v>
      </c>
      <c r="M59">
        <v>25</v>
      </c>
      <c r="N59" s="7">
        <f t="shared" si="27"/>
        <v>2063.9499999999998</v>
      </c>
      <c r="O59" s="14">
        <f t="shared" si="4"/>
        <v>32436.05</v>
      </c>
    </row>
    <row r="60" spans="1:15" ht="24.95" customHeight="1" x14ac:dyDescent="0.25">
      <c r="A60" s="1">
        <v>53</v>
      </c>
      <c r="B60" s="1" t="s">
        <v>1330</v>
      </c>
      <c r="C60" s="6" t="s">
        <v>274</v>
      </c>
      <c r="D60" s="1" t="s">
        <v>1057</v>
      </c>
      <c r="E60" s="1" t="s">
        <v>1331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7"/>
        <v>911.5</v>
      </c>
      <c r="O60" s="14">
        <f t="shared" si="4"/>
        <v>14088.5</v>
      </c>
    </row>
    <row r="61" spans="1:15" ht="24.95" customHeight="1" x14ac:dyDescent="0.25">
      <c r="A61" s="1">
        <v>54</v>
      </c>
      <c r="B61" s="1" t="s">
        <v>1342</v>
      </c>
      <c r="C61" s="6" t="s">
        <v>274</v>
      </c>
      <c r="D61" s="1" t="s">
        <v>1335</v>
      </c>
      <c r="E61" s="13" t="s">
        <v>879</v>
      </c>
      <c r="F61" s="13" t="s">
        <v>37</v>
      </c>
      <c r="G61" s="14">
        <v>35250</v>
      </c>
      <c r="H61">
        <v>0</v>
      </c>
      <c r="I61" s="14">
        <f t="shared" si="0"/>
        <v>35250</v>
      </c>
      <c r="J61" s="51">
        <v>1011.68</v>
      </c>
      <c r="K61" s="7">
        <v>0</v>
      </c>
      <c r="L61">
        <f t="shared" si="2"/>
        <v>1071.5999999999999</v>
      </c>
      <c r="M61">
        <v>25</v>
      </c>
      <c r="N61" s="7">
        <f t="shared" si="27"/>
        <v>2108.2799999999997</v>
      </c>
      <c r="O61" s="14">
        <f t="shared" si="4"/>
        <v>33141.72</v>
      </c>
    </row>
    <row r="62" spans="1:15" ht="24.95" customHeight="1" x14ac:dyDescent="0.25">
      <c r="A62" s="1">
        <v>55</v>
      </c>
      <c r="B62" s="1" t="s">
        <v>1336</v>
      </c>
      <c r="C62" s="6" t="s">
        <v>274</v>
      </c>
      <c r="D62" s="1" t="s">
        <v>196</v>
      </c>
      <c r="E62" s="13" t="s">
        <v>879</v>
      </c>
      <c r="F62" s="13" t="s">
        <v>29</v>
      </c>
      <c r="G62" s="14">
        <v>40250</v>
      </c>
      <c r="H62">
        <v>0</v>
      </c>
      <c r="I62" s="14">
        <f t="shared" si="0"/>
        <v>40250</v>
      </c>
      <c r="J62" s="51">
        <v>1155.18</v>
      </c>
      <c r="K62" s="7">
        <v>477.93</v>
      </c>
      <c r="L62">
        <f t="shared" si="2"/>
        <v>1223.5999999999999</v>
      </c>
      <c r="M62">
        <v>25</v>
      </c>
      <c r="N62" s="7">
        <f t="shared" si="27"/>
        <v>2881.71</v>
      </c>
      <c r="O62" s="14">
        <f t="shared" si="4"/>
        <v>37368.29</v>
      </c>
    </row>
    <row r="63" spans="1:15" ht="24.95" customHeight="1" x14ac:dyDescent="0.25">
      <c r="A63" s="1">
        <v>56</v>
      </c>
      <c r="B63" s="1" t="s">
        <v>1337</v>
      </c>
      <c r="C63" s="6" t="s">
        <v>274</v>
      </c>
      <c r="D63" s="1" t="s">
        <v>196</v>
      </c>
      <c r="E63" s="13" t="s">
        <v>879</v>
      </c>
      <c r="F63" s="13" t="s">
        <v>29</v>
      </c>
      <c r="G63" s="14">
        <v>40250</v>
      </c>
      <c r="H63">
        <v>0</v>
      </c>
      <c r="I63" s="14">
        <f t="shared" si="0"/>
        <v>40250</v>
      </c>
      <c r="J63" s="51">
        <v>1155.18</v>
      </c>
      <c r="K63" s="7">
        <v>477.93</v>
      </c>
      <c r="L63">
        <f t="shared" si="2"/>
        <v>1223.5999999999999</v>
      </c>
      <c r="M63">
        <v>25</v>
      </c>
      <c r="N63" s="7">
        <f t="shared" si="27"/>
        <v>2881.71</v>
      </c>
      <c r="O63" s="14">
        <f t="shared" si="4"/>
        <v>37368.29</v>
      </c>
    </row>
    <row r="64" spans="1:15" ht="24.95" customHeight="1" x14ac:dyDescent="0.25">
      <c r="A64" s="1">
        <v>57</v>
      </c>
      <c r="B64" s="1" t="s">
        <v>1338</v>
      </c>
      <c r="C64" s="6" t="s">
        <v>274</v>
      </c>
      <c r="D64" s="1" t="s">
        <v>196</v>
      </c>
      <c r="E64" s="13" t="s">
        <v>879</v>
      </c>
      <c r="F64" s="13" t="s">
        <v>37</v>
      </c>
      <c r="G64" s="14">
        <v>40250</v>
      </c>
      <c r="H64">
        <v>0</v>
      </c>
      <c r="I64" s="14">
        <f t="shared" si="0"/>
        <v>40250</v>
      </c>
      <c r="J64" s="51">
        <v>1155.18</v>
      </c>
      <c r="K64" s="7">
        <v>477.93</v>
      </c>
      <c r="L64">
        <f t="shared" si="2"/>
        <v>1223.5999999999999</v>
      </c>
      <c r="M64">
        <v>25</v>
      </c>
      <c r="N64" s="7">
        <f t="shared" si="27"/>
        <v>2881.71</v>
      </c>
      <c r="O64" s="14">
        <f t="shared" si="4"/>
        <v>37368.29</v>
      </c>
    </row>
    <row r="65" spans="1:18" ht="24.95" customHeight="1" x14ac:dyDescent="0.25">
      <c r="A65" s="1">
        <v>58</v>
      </c>
      <c r="B65" s="1" t="s">
        <v>1339</v>
      </c>
      <c r="C65" s="6" t="s">
        <v>274</v>
      </c>
      <c r="D65" s="1" t="s">
        <v>196</v>
      </c>
      <c r="E65" s="13" t="s">
        <v>879</v>
      </c>
      <c r="F65" s="13" t="s">
        <v>37</v>
      </c>
      <c r="G65" s="14">
        <v>40250</v>
      </c>
      <c r="H65">
        <v>0</v>
      </c>
      <c r="I65" s="14">
        <f t="shared" si="0"/>
        <v>40250</v>
      </c>
      <c r="J65" s="51">
        <v>1155.18</v>
      </c>
      <c r="K65" s="7">
        <v>477.93</v>
      </c>
      <c r="L65">
        <f t="shared" si="2"/>
        <v>1223.5999999999999</v>
      </c>
      <c r="M65">
        <v>25</v>
      </c>
      <c r="N65" s="7">
        <f t="shared" si="27"/>
        <v>2881.71</v>
      </c>
      <c r="O65" s="14">
        <f t="shared" si="4"/>
        <v>37368.29</v>
      </c>
    </row>
    <row r="66" spans="1:18" ht="24.95" customHeight="1" x14ac:dyDescent="0.25">
      <c r="A66" s="1">
        <v>59</v>
      </c>
      <c r="B66" s="1" t="s">
        <v>1340</v>
      </c>
      <c r="C66" s="6" t="s">
        <v>274</v>
      </c>
      <c r="D66" s="1" t="s">
        <v>196</v>
      </c>
      <c r="E66" s="13" t="s">
        <v>879</v>
      </c>
      <c r="F66" s="13" t="s">
        <v>37</v>
      </c>
      <c r="G66" s="14">
        <v>40250</v>
      </c>
      <c r="H66">
        <v>0</v>
      </c>
      <c r="I66" s="14">
        <f t="shared" si="0"/>
        <v>40250</v>
      </c>
      <c r="J66" s="51">
        <v>1155.18</v>
      </c>
      <c r="K66" s="7">
        <v>477.93</v>
      </c>
      <c r="L66">
        <f t="shared" si="2"/>
        <v>1223.5999999999999</v>
      </c>
      <c r="M66">
        <v>25</v>
      </c>
      <c r="N66" s="7">
        <f t="shared" si="27"/>
        <v>2881.71</v>
      </c>
      <c r="O66" s="14">
        <f t="shared" si="4"/>
        <v>37368.29</v>
      </c>
    </row>
    <row r="67" spans="1:18" ht="24.95" customHeight="1" x14ac:dyDescent="0.25">
      <c r="A67" s="1">
        <v>60</v>
      </c>
      <c r="B67" s="1" t="s">
        <v>1341</v>
      </c>
      <c r="C67" s="6" t="s">
        <v>274</v>
      </c>
      <c r="D67" s="1" t="s">
        <v>196</v>
      </c>
      <c r="E67" s="13" t="s">
        <v>879</v>
      </c>
      <c r="F67" s="13" t="s">
        <v>37</v>
      </c>
      <c r="G67" s="14">
        <v>40250</v>
      </c>
      <c r="H67">
        <v>0</v>
      </c>
      <c r="I67" s="14">
        <f t="shared" si="0"/>
        <v>40250</v>
      </c>
      <c r="J67" s="51">
        <v>1155.18</v>
      </c>
      <c r="K67" s="7">
        <v>477.93</v>
      </c>
      <c r="L67">
        <f t="shared" si="2"/>
        <v>1223.5999999999999</v>
      </c>
      <c r="M67">
        <v>25</v>
      </c>
      <c r="N67" s="7">
        <f t="shared" si="27"/>
        <v>2881.71</v>
      </c>
      <c r="O67" s="14">
        <f t="shared" si="4"/>
        <v>37368.29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>SUM(G8:G70)</f>
        <v>1872000</v>
      </c>
      <c r="H71" s="26">
        <f t="shared" ref="H71:O71" si="28">SUM(H8:H70)</f>
        <v>0</v>
      </c>
      <c r="I71" s="26">
        <f t="shared" si="28"/>
        <v>1872000</v>
      </c>
      <c r="J71" s="26">
        <f t="shared" si="28"/>
        <v>53726.500000000007</v>
      </c>
      <c r="K71" s="26">
        <f t="shared" si="28"/>
        <v>28741.090000000011</v>
      </c>
      <c r="L71" s="26">
        <f t="shared" si="28"/>
        <v>56908.799999999996</v>
      </c>
      <c r="M71" s="26">
        <f t="shared" si="28"/>
        <v>22953.8</v>
      </c>
      <c r="N71" s="26">
        <f t="shared" si="28"/>
        <v>162330.19000000003</v>
      </c>
      <c r="O71" s="26">
        <f t="shared" si="28"/>
        <v>1709669.8100000005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871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872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s="33" customFormat="1" x14ac:dyDescent="0.25">
      <c r="C90" s="34"/>
      <c r="D90" s="34"/>
      <c r="F90" s="34">
        <v>6</v>
      </c>
      <c r="G90" s="34">
        <v>213500</v>
      </c>
      <c r="H90" s="34"/>
      <c r="I90" s="34">
        <v>213500</v>
      </c>
      <c r="J90" s="34">
        <v>6127.45</v>
      </c>
      <c r="K90" s="34">
        <v>6159.66</v>
      </c>
      <c r="L90" s="34">
        <v>6490.4</v>
      </c>
      <c r="M90" s="34">
        <f>3374.46+150</f>
        <v>3524.46</v>
      </c>
      <c r="N90" s="34">
        <f>+J90+K90+L90+M90</f>
        <v>22301.97</v>
      </c>
      <c r="O90" s="34">
        <f>+I90-N90</f>
        <v>191198.03</v>
      </c>
      <c r="P90" s="34"/>
      <c r="Q90" s="34" t="s">
        <v>1101</v>
      </c>
      <c r="R90" s="34"/>
    </row>
    <row r="91" spans="3:19" s="35" customFormat="1" x14ac:dyDescent="0.25">
      <c r="C91" s="36"/>
      <c r="D91" s="36"/>
      <c r="F91" s="36">
        <v>10</v>
      </c>
      <c r="G91" s="36">
        <v>185500</v>
      </c>
      <c r="H91" s="36"/>
      <c r="I91" s="36">
        <v>185500</v>
      </c>
      <c r="J91" s="36">
        <v>5323.85</v>
      </c>
      <c r="K91" s="36">
        <v>0</v>
      </c>
      <c r="L91" s="36">
        <v>5639.2</v>
      </c>
      <c r="M91" s="36">
        <f>0+250</f>
        <v>250</v>
      </c>
      <c r="N91" s="36">
        <f>+J91+K91+L91+M91</f>
        <v>11213.05</v>
      </c>
      <c r="O91" s="36">
        <f>+I91-N91</f>
        <v>174286.95</v>
      </c>
      <c r="P91" s="36"/>
      <c r="Q91" s="36" t="s">
        <v>1102</v>
      </c>
      <c r="R91" s="36"/>
    </row>
    <row r="92" spans="3:19" s="37" customFormat="1" x14ac:dyDescent="0.25">
      <c r="C92" s="38"/>
      <c r="D92" s="38"/>
      <c r="F92" s="37">
        <v>29</v>
      </c>
      <c r="G92" s="38">
        <v>949000</v>
      </c>
      <c r="H92" s="38"/>
      <c r="I92" s="38">
        <v>949000</v>
      </c>
      <c r="J92" s="38">
        <v>27236.39</v>
      </c>
      <c r="K92" s="38">
        <v>8868.9699999999993</v>
      </c>
      <c r="L92" s="38">
        <v>28849.599999999999</v>
      </c>
      <c r="M92" s="38">
        <f>725+5412.77</f>
        <v>6137.77</v>
      </c>
      <c r="N92" s="38">
        <f>+J92+K92+L92+M92</f>
        <v>71092.73</v>
      </c>
      <c r="O92" s="38">
        <f>+I92-N92</f>
        <v>877907.27</v>
      </c>
      <c r="P92" s="38"/>
      <c r="Q92" s="38" t="s">
        <v>1103</v>
      </c>
      <c r="R92" s="38"/>
      <c r="S92" s="38"/>
    </row>
    <row r="93" spans="3:19" s="39" customFormat="1" x14ac:dyDescent="0.25">
      <c r="C93" s="40"/>
      <c r="D93" s="40"/>
      <c r="F93" s="39">
        <v>9</v>
      </c>
      <c r="G93" s="40">
        <v>423000</v>
      </c>
      <c r="H93" s="40"/>
      <c r="I93" s="40">
        <v>423000</v>
      </c>
      <c r="J93" s="40">
        <v>12140.11</v>
      </c>
      <c r="K93" s="40">
        <v>13712.46</v>
      </c>
      <c r="L93" s="40">
        <v>12859.2</v>
      </c>
      <c r="M93" s="40">
        <f>10951.11+225</f>
        <v>11176.11</v>
      </c>
      <c r="N93" s="40">
        <f>+J93+K93+L93+M93</f>
        <v>49887.880000000005</v>
      </c>
      <c r="O93" s="40">
        <f>+I93-N93</f>
        <v>373112.12</v>
      </c>
      <c r="P93" s="40"/>
      <c r="Q93" s="40" t="s">
        <v>1104</v>
      </c>
      <c r="R93" s="40"/>
      <c r="S93" s="40"/>
    </row>
    <row r="94" spans="3:19" s="41" customFormat="1" x14ac:dyDescent="0.25">
      <c r="C94" s="42"/>
      <c r="D94" s="42"/>
      <c r="F94" s="41">
        <v>6</v>
      </c>
      <c r="G94" s="42">
        <v>101000</v>
      </c>
      <c r="H94" s="42"/>
      <c r="I94" s="42">
        <v>101000</v>
      </c>
      <c r="J94" s="42">
        <v>2898.7</v>
      </c>
      <c r="K94" s="42">
        <v>0</v>
      </c>
      <c r="L94" s="42">
        <v>3070.4</v>
      </c>
      <c r="M94" s="42">
        <f>1715.46+150</f>
        <v>1865.46</v>
      </c>
      <c r="N94" s="42">
        <f>+J94+K94+L94+M94</f>
        <v>7834.56</v>
      </c>
      <c r="O94" s="42">
        <f>+I94-N94</f>
        <v>93165.440000000002</v>
      </c>
      <c r="P94" s="42"/>
      <c r="Q94" s="42" t="s">
        <v>1105</v>
      </c>
      <c r="R94" s="42"/>
      <c r="S94" s="42"/>
    </row>
    <row r="95" spans="3:19" x14ac:dyDescent="0.25">
      <c r="C95" s="13"/>
      <c r="D95" s="13"/>
      <c r="F95" s="1"/>
      <c r="G95" s="13"/>
      <c r="J95" s="1"/>
      <c r="K95" s="13"/>
      <c r="L95" s="13"/>
      <c r="M95" s="13"/>
      <c r="N95" s="13"/>
      <c r="O95" s="13"/>
      <c r="P95" s="13"/>
      <c r="Q95" s="13"/>
      <c r="R95" s="13"/>
      <c r="S95" s="13"/>
    </row>
    <row r="96" spans="3:19" x14ac:dyDescent="0.25">
      <c r="C96" s="13"/>
      <c r="D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3"/>
      <c r="Q96" s="13"/>
      <c r="R96" s="13"/>
      <c r="S96" s="13"/>
    </row>
    <row r="97" spans="3:19" x14ac:dyDescent="0.25">
      <c r="C97" s="13"/>
      <c r="D97" s="13"/>
      <c r="F97" s="43">
        <f>SUM(F90:F96)</f>
        <v>60</v>
      </c>
      <c r="G97" s="43">
        <f>SUM(G90:G96)</f>
        <v>1872000</v>
      </c>
      <c r="H97" s="43">
        <f t="shared" ref="H97:O97" si="29">SUM(H90:H96)</f>
        <v>0</v>
      </c>
      <c r="I97" s="43">
        <f>SUM(I90:I96)</f>
        <v>1872000</v>
      </c>
      <c r="J97" s="43">
        <f>SUM(J90:J96)</f>
        <v>53726.5</v>
      </c>
      <c r="K97" s="43">
        <f>SUM(K90:K96)</f>
        <v>28741.089999999997</v>
      </c>
      <c r="L97" s="43">
        <f t="shared" si="29"/>
        <v>56908.799999999996</v>
      </c>
      <c r="M97" s="43">
        <f>SUM(M90:M96)</f>
        <v>22953.8</v>
      </c>
      <c r="N97" s="43">
        <f t="shared" si="29"/>
        <v>162330.19</v>
      </c>
      <c r="O97" s="43">
        <f t="shared" si="29"/>
        <v>1709669.81</v>
      </c>
      <c r="P97" s="13"/>
      <c r="Q97" s="13"/>
      <c r="R97" s="13"/>
      <c r="S97" s="13"/>
    </row>
    <row r="98" spans="3:19" x14ac:dyDescent="0.25">
      <c r="C98" s="13"/>
      <c r="D98" s="13"/>
      <c r="F98" s="1"/>
      <c r="G98" s="13"/>
      <c r="J98" s="1"/>
      <c r="K98" s="13"/>
      <c r="L98" s="13"/>
      <c r="M98" s="13"/>
      <c r="N98" s="13"/>
      <c r="O98" s="13"/>
      <c r="P98" s="13"/>
      <c r="Q98" s="13"/>
      <c r="R98" s="13"/>
      <c r="S98" s="13"/>
    </row>
    <row r="99" spans="3:19" x14ac:dyDescent="0.25">
      <c r="C99" s="13"/>
      <c r="D99" s="13"/>
      <c r="F99" s="1"/>
      <c r="G99" s="17"/>
      <c r="H99" s="17"/>
      <c r="I99" s="17"/>
      <c r="J99" s="17"/>
      <c r="K99" s="17"/>
      <c r="L99" s="17"/>
      <c r="M99" s="17"/>
      <c r="N99" s="17"/>
      <c r="O99" s="17"/>
      <c r="P99" s="13"/>
      <c r="Q99" s="13"/>
      <c r="R99" s="13"/>
      <c r="S99" s="13"/>
    </row>
    <row r="100" spans="3:19" x14ac:dyDescent="0.25">
      <c r="C100" s="13"/>
      <c r="D100" s="13"/>
      <c r="G100" s="13">
        <f t="shared" ref="G100:O100" si="30">+G71-G97</f>
        <v>0</v>
      </c>
      <c r="H100" s="13">
        <f t="shared" si="30"/>
        <v>0</v>
      </c>
      <c r="I100" s="13">
        <f t="shared" si="30"/>
        <v>0</v>
      </c>
      <c r="J100" s="13">
        <f t="shared" si="30"/>
        <v>0</v>
      </c>
      <c r="K100" s="13">
        <f t="shared" si="30"/>
        <v>0</v>
      </c>
      <c r="L100" s="13">
        <f t="shared" si="30"/>
        <v>0</v>
      </c>
      <c r="M100" s="13">
        <f t="shared" si="30"/>
        <v>0</v>
      </c>
      <c r="N100" s="13">
        <f t="shared" si="30"/>
        <v>0</v>
      </c>
      <c r="O100" s="13">
        <f t="shared" si="30"/>
        <v>0</v>
      </c>
      <c r="P100" s="13"/>
      <c r="Q100" s="13"/>
      <c r="R100" s="13"/>
    </row>
    <row r="101" spans="3:19" x14ac:dyDescent="0.25">
      <c r="C101" s="13"/>
      <c r="D101" s="13"/>
      <c r="G101" s="13"/>
      <c r="H101" s="13"/>
      <c r="I101" s="13"/>
      <c r="K101" s="13"/>
      <c r="L101" s="13"/>
      <c r="M101" s="13"/>
      <c r="N101" s="13"/>
      <c r="O101" s="13"/>
      <c r="P101" s="13"/>
      <c r="Q101" s="13"/>
      <c r="R101" s="13"/>
    </row>
    <row r="102" spans="3:19" x14ac:dyDescent="0.25">
      <c r="C102" s="13"/>
      <c r="D102" s="13"/>
      <c r="F102" s="1"/>
      <c r="G102" s="17"/>
      <c r="H102" s="17"/>
      <c r="I102" s="17"/>
      <c r="J102" s="17"/>
      <c r="K102" s="17"/>
      <c r="L102" s="17"/>
      <c r="M102" s="17"/>
      <c r="N102" s="17"/>
      <c r="O102" s="17"/>
      <c r="P102" s="13"/>
      <c r="Q102" s="13"/>
      <c r="R102" s="13"/>
      <c r="S102" s="13"/>
    </row>
    <row r="103" spans="3:19" x14ac:dyDescent="0.25">
      <c r="C103" s="13"/>
      <c r="D103" s="13"/>
      <c r="G103" s="13"/>
      <c r="H103" s="13"/>
      <c r="I103" s="13"/>
      <c r="K103" s="13"/>
      <c r="L103" s="13"/>
      <c r="M103" s="13"/>
      <c r="N103" s="13"/>
      <c r="O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  <c r="G105" s="13"/>
      <c r="H105" s="13"/>
      <c r="I105" s="13"/>
      <c r="K105" s="13"/>
      <c r="L105" s="13"/>
      <c r="M105" s="13"/>
      <c r="N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C109" s="13"/>
      <c r="D109" s="13"/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  <row r="133" spans="5:5" x14ac:dyDescent="0.25">
      <c r="E133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0:B83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3"/>
  <sheetViews>
    <sheetView topLeftCell="F65" zoomScale="110" zoomScaleNormal="110" workbookViewId="0">
      <selection activeCell="K85" sqref="K85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1549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1109</v>
      </c>
      <c r="C8" s="1" t="s">
        <v>914</v>
      </c>
      <c r="D8" s="1" t="s">
        <v>1500</v>
      </c>
      <c r="E8" s="13" t="s">
        <v>28</v>
      </c>
      <c r="F8" s="13" t="s">
        <v>1075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1438</v>
      </c>
      <c r="C9" s="1" t="s">
        <v>104</v>
      </c>
      <c r="D9" s="1" t="s">
        <v>40</v>
      </c>
      <c r="E9" s="13" t="s">
        <v>28</v>
      </c>
      <c r="F9" s="13" t="s">
        <v>1075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1112</v>
      </c>
      <c r="C10" s="1" t="s">
        <v>555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v>813.65</v>
      </c>
      <c r="K10" s="7"/>
      <c r="L10">
        <f t="shared" ref="L10:L72" si="5">+I10*3.04%</f>
        <v>861.84</v>
      </c>
      <c r="M10">
        <v>25</v>
      </c>
      <c r="N10" s="7">
        <f t="shared" ref="N10:N72" si="6">+J10+K10+L10+M10</f>
        <v>1700.49</v>
      </c>
      <c r="O10" s="14">
        <f t="shared" ref="O10:O72" si="7">+I10-N10</f>
        <v>26649.51</v>
      </c>
    </row>
    <row r="11" spans="1:16" ht="24.95" customHeight="1" x14ac:dyDescent="0.25">
      <c r="A11" s="1">
        <v>4</v>
      </c>
      <c r="B11" s="1" t="s">
        <v>1113</v>
      </c>
      <c r="C11" s="1" t="s">
        <v>555</v>
      </c>
      <c r="D11" s="1" t="s">
        <v>100</v>
      </c>
      <c r="E11" s="13" t="s">
        <v>36</v>
      </c>
      <c r="F11" s="13" t="s">
        <v>1075</v>
      </c>
      <c r="G11" s="14">
        <v>20000</v>
      </c>
      <c r="H11">
        <v>0</v>
      </c>
      <c r="I11" s="14">
        <f t="shared" si="4"/>
        <v>20000</v>
      </c>
      <c r="J11">
        <f t="shared" ref="J11:J72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1115</v>
      </c>
      <c r="C12" s="1" t="s">
        <v>555</v>
      </c>
      <c r="D12" s="1" t="s">
        <v>173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1118</v>
      </c>
      <c r="C13" s="1" t="s">
        <v>555</v>
      </c>
      <c r="D13" s="1" t="s">
        <v>1119</v>
      </c>
      <c r="E13" s="13" t="s">
        <v>36</v>
      </c>
      <c r="F13" s="13" t="s">
        <v>1075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1120</v>
      </c>
      <c r="C14" s="1" t="s">
        <v>555</v>
      </c>
      <c r="D14" s="1" t="s">
        <v>1121</v>
      </c>
      <c r="E14" s="13" t="s">
        <v>36</v>
      </c>
      <c r="F14" s="13" t="s">
        <v>1075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1122</v>
      </c>
      <c r="C15" s="1" t="s">
        <v>1123</v>
      </c>
      <c r="D15" s="1" t="s">
        <v>1119</v>
      </c>
      <c r="E15" s="13" t="s">
        <v>36</v>
      </c>
      <c r="F15" s="13" t="s">
        <v>1075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1124</v>
      </c>
      <c r="C16" s="1" t="s">
        <v>1123</v>
      </c>
      <c r="D16" s="1" t="s">
        <v>1057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5"/>
        <v>608</v>
      </c>
      <c r="M16">
        <v>25</v>
      </c>
      <c r="N16" s="7">
        <f t="shared" si="6"/>
        <v>1207</v>
      </c>
      <c r="O16" s="14">
        <f t="shared" si="7"/>
        <v>18793</v>
      </c>
    </row>
    <row r="17" spans="1:15" ht="24.95" customHeight="1" x14ac:dyDescent="0.25">
      <c r="A17" s="1">
        <v>10</v>
      </c>
      <c r="B17" s="1" t="s">
        <v>1125</v>
      </c>
      <c r="C17" s="1" t="s">
        <v>1123</v>
      </c>
      <c r="D17" s="1" t="s">
        <v>40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5"/>
        <v>760</v>
      </c>
      <c r="M17">
        <v>25</v>
      </c>
      <c r="N17" s="7">
        <f t="shared" si="6"/>
        <v>1502.5</v>
      </c>
      <c r="O17" s="14">
        <f>+I17-N17</f>
        <v>23497.5</v>
      </c>
    </row>
    <row r="18" spans="1:15" ht="24.95" customHeight="1" x14ac:dyDescent="0.25">
      <c r="A18" s="1">
        <v>11</v>
      </c>
      <c r="B18" s="1" t="s">
        <v>1126</v>
      </c>
      <c r="C18" s="1" t="s">
        <v>1123</v>
      </c>
      <c r="D18" s="1" t="s">
        <v>1127</v>
      </c>
      <c r="E18" s="13" t="s">
        <v>28</v>
      </c>
      <c r="F18" s="13" t="s">
        <v>1075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5"/>
        <v>304</v>
      </c>
      <c r="M18">
        <v>25</v>
      </c>
      <c r="N18" s="7">
        <f t="shared" si="6"/>
        <v>616</v>
      </c>
      <c r="O18" s="14">
        <f>+I18-N18</f>
        <v>9384</v>
      </c>
    </row>
    <row r="19" spans="1:15" ht="24.95" customHeight="1" x14ac:dyDescent="0.25">
      <c r="A19" s="1">
        <v>12</v>
      </c>
      <c r="B19" s="1" t="s">
        <v>1431</v>
      </c>
      <c r="C19" s="1" t="s">
        <v>1123</v>
      </c>
      <c r="D19" s="1" t="s">
        <v>46</v>
      </c>
      <c r="E19" s="13" t="s">
        <v>36</v>
      </c>
      <c r="F19" s="13" t="s">
        <v>1075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24.95" customHeight="1" x14ac:dyDescent="0.25">
      <c r="A20" s="1">
        <v>13</v>
      </c>
      <c r="B20" s="1" t="s">
        <v>1432</v>
      </c>
      <c r="C20" s="1" t="s">
        <v>1123</v>
      </c>
      <c r="D20" s="1" t="s">
        <v>40</v>
      </c>
      <c r="E20" s="13" t="s">
        <v>36</v>
      </c>
      <c r="F20" s="13" t="s">
        <v>1075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24.95" customHeight="1" x14ac:dyDescent="0.25">
      <c r="A21" s="1">
        <v>14</v>
      </c>
      <c r="B21" s="1" t="s">
        <v>1129</v>
      </c>
      <c r="C21" s="1" t="s">
        <v>506</v>
      </c>
      <c r="D21" s="1" t="s">
        <v>100</v>
      </c>
      <c r="E21" s="46" t="s">
        <v>36</v>
      </c>
      <c r="F21" s="13" t="s">
        <v>1075</v>
      </c>
      <c r="G21" s="14">
        <v>15000</v>
      </c>
      <c r="H21">
        <v>0</v>
      </c>
      <c r="I21" s="14">
        <f t="shared" si="4"/>
        <v>15000</v>
      </c>
      <c r="J21">
        <f t="shared" si="8"/>
        <v>430.5</v>
      </c>
      <c r="K21" s="7"/>
      <c r="L21">
        <f t="shared" si="5"/>
        <v>456</v>
      </c>
      <c r="M21">
        <f>1670+25</f>
        <v>1695</v>
      </c>
      <c r="N21" s="7">
        <f t="shared" si="6"/>
        <v>2581.5</v>
      </c>
      <c r="O21" s="14">
        <f t="shared" si="7"/>
        <v>12418.5</v>
      </c>
    </row>
    <row r="22" spans="1:15" ht="24.95" customHeight="1" x14ac:dyDescent="0.25">
      <c r="A22" s="1">
        <v>15</v>
      </c>
      <c r="B22" s="1" t="s">
        <v>1132</v>
      </c>
      <c r="C22" s="1" t="s">
        <v>506</v>
      </c>
      <c r="D22" s="1" t="s">
        <v>1133</v>
      </c>
      <c r="E22" s="13" t="s">
        <v>36</v>
      </c>
      <c r="F22" s="13" t="s">
        <v>1075</v>
      </c>
      <c r="G22" s="14">
        <v>11000</v>
      </c>
      <c r="H22">
        <v>0</v>
      </c>
      <c r="I22" s="14">
        <f t="shared" si="4"/>
        <v>11000</v>
      </c>
      <c r="J22">
        <f t="shared" si="8"/>
        <v>315.7</v>
      </c>
      <c r="K22" s="7"/>
      <c r="L22">
        <f t="shared" si="5"/>
        <v>334.4</v>
      </c>
      <c r="M22">
        <v>25</v>
      </c>
      <c r="N22" s="7">
        <f t="shared" si="6"/>
        <v>675.09999999999991</v>
      </c>
      <c r="O22" s="14">
        <f t="shared" si="7"/>
        <v>10324.9</v>
      </c>
    </row>
    <row r="23" spans="1:15" ht="24.95" customHeight="1" x14ac:dyDescent="0.25">
      <c r="A23" s="1">
        <v>16</v>
      </c>
      <c r="B23" s="1" t="s">
        <v>1134</v>
      </c>
      <c r="C23" s="1" t="s">
        <v>506</v>
      </c>
      <c r="D23" s="1" t="s">
        <v>251</v>
      </c>
      <c r="E23" s="13" t="s">
        <v>36</v>
      </c>
      <c r="F23" s="13" t="s">
        <v>1075</v>
      </c>
      <c r="G23" s="14">
        <v>15000</v>
      </c>
      <c r="H23">
        <v>0</v>
      </c>
      <c r="I23" s="14">
        <f t="shared" si="4"/>
        <v>15000</v>
      </c>
      <c r="J23">
        <f t="shared" si="8"/>
        <v>430.5</v>
      </c>
      <c r="K23" s="7"/>
      <c r="L23">
        <f t="shared" si="5"/>
        <v>456</v>
      </c>
      <c r="M23">
        <v>25</v>
      </c>
      <c r="N23" s="7">
        <f t="shared" si="6"/>
        <v>911.5</v>
      </c>
      <c r="O23" s="14">
        <f t="shared" si="7"/>
        <v>14088.5</v>
      </c>
    </row>
    <row r="24" spans="1:15" ht="24.95" customHeight="1" x14ac:dyDescent="0.25">
      <c r="A24" s="1">
        <v>17</v>
      </c>
      <c r="B24" s="1" t="s">
        <v>1247</v>
      </c>
      <c r="C24" s="1" t="s">
        <v>506</v>
      </c>
      <c r="D24" s="1" t="s">
        <v>100</v>
      </c>
      <c r="E24" s="13" t="s">
        <v>36</v>
      </c>
      <c r="F24" s="13" t="s">
        <v>1075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ht="24.95" customHeight="1" x14ac:dyDescent="0.25">
      <c r="A25" s="1">
        <v>18</v>
      </c>
      <c r="B25" s="1" t="s">
        <v>1135</v>
      </c>
      <c r="C25" s="1" t="s">
        <v>459</v>
      </c>
      <c r="D25" s="1" t="s">
        <v>40</v>
      </c>
      <c r="E25" s="13" t="s">
        <v>28</v>
      </c>
      <c r="F25" s="13" t="s">
        <v>1075</v>
      </c>
      <c r="G25" s="14">
        <v>30000</v>
      </c>
      <c r="H25">
        <v>0</v>
      </c>
      <c r="I25" s="14">
        <f t="shared" si="4"/>
        <v>30000</v>
      </c>
      <c r="J25">
        <f t="shared" si="8"/>
        <v>861</v>
      </c>
      <c r="K25" s="7"/>
      <c r="L25">
        <f t="shared" si="5"/>
        <v>912</v>
      </c>
      <c r="M25">
        <v>25</v>
      </c>
      <c r="N25" s="7">
        <f t="shared" si="6"/>
        <v>1798</v>
      </c>
      <c r="O25" s="14">
        <f t="shared" si="7"/>
        <v>28202</v>
      </c>
    </row>
    <row r="26" spans="1:15" ht="24.95" customHeight="1" x14ac:dyDescent="0.25">
      <c r="A26" s="1">
        <v>19</v>
      </c>
      <c r="B26" s="1" t="s">
        <v>1137</v>
      </c>
      <c r="C26" s="1" t="s">
        <v>459</v>
      </c>
      <c r="D26" s="1" t="s">
        <v>1119</v>
      </c>
      <c r="E26" s="13" t="s">
        <v>36</v>
      </c>
      <c r="F26" s="13" t="s">
        <v>1075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1138</v>
      </c>
      <c r="C27" s="1" t="s">
        <v>459</v>
      </c>
      <c r="D27" s="1" t="s">
        <v>1119</v>
      </c>
      <c r="E27" s="13" t="s">
        <v>36</v>
      </c>
      <c r="F27" s="13" t="s">
        <v>1075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1139</v>
      </c>
      <c r="C28" s="1" t="s">
        <v>459</v>
      </c>
      <c r="D28" s="1" t="s">
        <v>1119</v>
      </c>
      <c r="E28" s="13" t="s">
        <v>36</v>
      </c>
      <c r="F28" s="13" t="s">
        <v>1075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24.95" customHeight="1" x14ac:dyDescent="0.25">
      <c r="A29" s="1">
        <v>22</v>
      </c>
      <c r="B29" s="1" t="s">
        <v>1140</v>
      </c>
      <c r="C29" s="1" t="s">
        <v>459</v>
      </c>
      <c r="D29" s="1" t="s">
        <v>1121</v>
      </c>
      <c r="E29" s="13" t="s">
        <v>36</v>
      </c>
      <c r="F29" s="13" t="s">
        <v>1075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1397</v>
      </c>
      <c r="C30" s="1" t="s">
        <v>459</v>
      </c>
      <c r="D30" s="1" t="s">
        <v>1142</v>
      </c>
      <c r="E30" s="13" t="s">
        <v>36</v>
      </c>
      <c r="F30" s="13" t="s">
        <v>1075</v>
      </c>
      <c r="G30" s="14">
        <v>11000</v>
      </c>
      <c r="H30">
        <v>0</v>
      </c>
      <c r="I30" s="14">
        <f>+G30+H30</f>
        <v>11000</v>
      </c>
      <c r="J30">
        <f t="shared" si="8"/>
        <v>315.7</v>
      </c>
      <c r="K30" s="7"/>
      <c r="L30">
        <f t="shared" si="5"/>
        <v>334.4</v>
      </c>
      <c r="M30">
        <v>25</v>
      </c>
      <c r="N30" s="7">
        <f t="shared" si="6"/>
        <v>675.09999999999991</v>
      </c>
      <c r="O30" s="14">
        <f t="shared" si="7"/>
        <v>10324.9</v>
      </c>
    </row>
    <row r="31" spans="1:15" ht="24.95" customHeight="1" x14ac:dyDescent="0.25">
      <c r="A31" s="1">
        <v>24</v>
      </c>
      <c r="B31" s="1" t="s">
        <v>1143</v>
      </c>
      <c r="C31" s="1" t="s">
        <v>610</v>
      </c>
      <c r="D31" s="1" t="s">
        <v>1119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24.95" customHeight="1" x14ac:dyDescent="0.25">
      <c r="A32" s="1">
        <v>25</v>
      </c>
      <c r="B32" s="1" t="s">
        <v>1144</v>
      </c>
      <c r="C32" s="1" t="s">
        <v>610</v>
      </c>
      <c r="D32" s="1" t="s">
        <v>1119</v>
      </c>
      <c r="E32" s="13" t="s">
        <v>36</v>
      </c>
      <c r="F32" s="13" t="s">
        <v>1075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1145</v>
      </c>
      <c r="C33" s="1" t="s">
        <v>610</v>
      </c>
      <c r="D33" s="1" t="s">
        <v>1119</v>
      </c>
      <c r="E33" s="13" t="s">
        <v>36</v>
      </c>
      <c r="F33" s="13" t="s">
        <v>1075</v>
      </c>
      <c r="G33" s="14">
        <v>10000</v>
      </c>
      <c r="H33">
        <v>0</v>
      </c>
      <c r="I33" s="14">
        <f t="shared" si="4"/>
        <v>10000</v>
      </c>
      <c r="J33">
        <f t="shared" si="8"/>
        <v>287</v>
      </c>
      <c r="K33" s="7"/>
      <c r="L33">
        <f t="shared" si="5"/>
        <v>304</v>
      </c>
      <c r="M33">
        <v>25</v>
      </c>
      <c r="N33" s="7">
        <f t="shared" si="6"/>
        <v>616</v>
      </c>
      <c r="O33" s="14">
        <f t="shared" si="7"/>
        <v>9384</v>
      </c>
    </row>
    <row r="34" spans="1:15" ht="24.95" customHeight="1" x14ac:dyDescent="0.25">
      <c r="A34" s="1">
        <v>27</v>
      </c>
      <c r="B34" s="1" t="s">
        <v>1146</v>
      </c>
      <c r="C34" s="1" t="s">
        <v>610</v>
      </c>
      <c r="D34" s="1" t="s">
        <v>1121</v>
      </c>
      <c r="E34" s="13" t="s">
        <v>36</v>
      </c>
      <c r="F34" s="13" t="s">
        <v>1075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1147</v>
      </c>
      <c r="C35" s="1" t="s">
        <v>610</v>
      </c>
      <c r="D35" s="1" t="s">
        <v>1148</v>
      </c>
      <c r="E35" s="13" t="s">
        <v>36</v>
      </c>
      <c r="F35" s="13" t="s">
        <v>1075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1149</v>
      </c>
      <c r="C36" s="1" t="s">
        <v>610</v>
      </c>
      <c r="D36" s="1" t="s">
        <v>46</v>
      </c>
      <c r="E36" s="13" t="s">
        <v>36</v>
      </c>
      <c r="F36" s="13" t="s">
        <v>1075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24.95" customHeight="1" x14ac:dyDescent="0.25">
      <c r="A37" s="1">
        <v>30</v>
      </c>
      <c r="B37" s="1" t="s">
        <v>1152</v>
      </c>
      <c r="C37" s="1" t="s">
        <v>610</v>
      </c>
      <c r="D37" s="1" t="s">
        <v>100</v>
      </c>
      <c r="E37" s="13" t="s">
        <v>36</v>
      </c>
      <c r="F37" s="13" t="s">
        <v>1075</v>
      </c>
      <c r="G37" s="14">
        <v>15000</v>
      </c>
      <c r="H37">
        <v>0</v>
      </c>
      <c r="I37" s="14">
        <f t="shared" si="4"/>
        <v>15000</v>
      </c>
      <c r="J37">
        <f t="shared" si="8"/>
        <v>430.5</v>
      </c>
      <c r="K37" s="7"/>
      <c r="L37">
        <f t="shared" si="5"/>
        <v>456</v>
      </c>
      <c r="M37">
        <v>25</v>
      </c>
      <c r="N37" s="7">
        <f t="shared" si="6"/>
        <v>911.5</v>
      </c>
      <c r="O37" s="14">
        <f t="shared" si="7"/>
        <v>14088.5</v>
      </c>
    </row>
    <row r="38" spans="1:15" ht="24.95" customHeight="1" x14ac:dyDescent="0.25">
      <c r="A38" s="1">
        <v>31</v>
      </c>
      <c r="B38" s="1" t="s">
        <v>1153</v>
      </c>
      <c r="C38" s="1" t="s">
        <v>681</v>
      </c>
      <c r="D38" s="1" t="s">
        <v>100</v>
      </c>
      <c r="E38" s="13" t="s">
        <v>36</v>
      </c>
      <c r="F38" s="13" t="s">
        <v>1075</v>
      </c>
      <c r="G38" s="14">
        <v>21000</v>
      </c>
      <c r="H38">
        <v>0</v>
      </c>
      <c r="I38" s="14">
        <f t="shared" si="4"/>
        <v>21000</v>
      </c>
      <c r="J38">
        <f t="shared" si="8"/>
        <v>602.70000000000005</v>
      </c>
      <c r="K38" s="7"/>
      <c r="L38">
        <f t="shared" si="5"/>
        <v>638.4</v>
      </c>
      <c r="M38">
        <v>25</v>
      </c>
      <c r="N38" s="7">
        <f t="shared" si="6"/>
        <v>1266.0999999999999</v>
      </c>
      <c r="O38" s="14">
        <f t="shared" si="7"/>
        <v>19733.900000000001</v>
      </c>
    </row>
    <row r="39" spans="1:15" ht="24.95" customHeight="1" x14ac:dyDescent="0.25">
      <c r="A39" s="1">
        <v>32</v>
      </c>
      <c r="B39" s="1" t="s">
        <v>1155</v>
      </c>
      <c r="C39" s="1" t="s">
        <v>610</v>
      </c>
      <c r="D39" s="1" t="s">
        <v>251</v>
      </c>
      <c r="E39" s="13" t="s">
        <v>28</v>
      </c>
      <c r="F39" s="13" t="s">
        <v>1075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ht="24.95" customHeight="1" x14ac:dyDescent="0.25">
      <c r="A40" s="1">
        <v>33</v>
      </c>
      <c r="B40" s="1" t="s">
        <v>1156</v>
      </c>
      <c r="C40" s="1" t="s">
        <v>1157</v>
      </c>
      <c r="D40" s="1" t="s">
        <v>65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v>632.84</v>
      </c>
      <c r="K40" s="7"/>
      <c r="L40">
        <f t="shared" si="5"/>
        <v>670.32</v>
      </c>
      <c r="M40">
        <v>25</v>
      </c>
      <c r="N40" s="7">
        <f t="shared" si="6"/>
        <v>1328.16</v>
      </c>
      <c r="O40" s="14">
        <v>20721.84</v>
      </c>
    </row>
    <row r="41" spans="1:15" ht="24.95" customHeight="1" x14ac:dyDescent="0.25">
      <c r="A41" s="1">
        <v>34</v>
      </c>
      <c r="B41" s="1" t="s">
        <v>1161</v>
      </c>
      <c r="C41" s="1" t="s">
        <v>401</v>
      </c>
      <c r="D41" s="1" t="s">
        <v>1057</v>
      </c>
      <c r="E41" s="13" t="s">
        <v>36</v>
      </c>
      <c r="F41" s="13" t="s">
        <v>1075</v>
      </c>
      <c r="G41" s="14">
        <v>15000</v>
      </c>
      <c r="H41">
        <v>0</v>
      </c>
      <c r="I41" s="14">
        <f t="shared" si="4"/>
        <v>15000</v>
      </c>
      <c r="J41">
        <f t="shared" si="8"/>
        <v>430.5</v>
      </c>
      <c r="K41" s="7"/>
      <c r="L41">
        <f t="shared" si="5"/>
        <v>456</v>
      </c>
      <c r="M41">
        <v>25</v>
      </c>
      <c r="N41" s="7">
        <f t="shared" si="6"/>
        <v>911.5</v>
      </c>
      <c r="O41" s="14">
        <f t="shared" si="7"/>
        <v>14088.5</v>
      </c>
    </row>
    <row r="42" spans="1:15" ht="24.95" customHeight="1" x14ac:dyDescent="0.25">
      <c r="A42" s="1">
        <v>35</v>
      </c>
      <c r="B42" s="1" t="s">
        <v>1162</v>
      </c>
      <c r="C42" s="1" t="s">
        <v>401</v>
      </c>
      <c r="D42" s="1" t="s">
        <v>40</v>
      </c>
      <c r="E42" s="13" t="s">
        <v>28</v>
      </c>
      <c r="F42" s="13" t="s">
        <v>1075</v>
      </c>
      <c r="G42" s="14">
        <v>25000</v>
      </c>
      <c r="H42"/>
      <c r="I42" s="14">
        <v>25000</v>
      </c>
      <c r="J42">
        <f t="shared" si="8"/>
        <v>717.5</v>
      </c>
      <c r="K42" s="7"/>
      <c r="L42">
        <f t="shared" si="5"/>
        <v>760</v>
      </c>
      <c r="M42">
        <v>25</v>
      </c>
      <c r="N42" s="7">
        <f t="shared" si="6"/>
        <v>1502.5</v>
      </c>
      <c r="O42" s="14">
        <f t="shared" si="7"/>
        <v>23497.5</v>
      </c>
    </row>
    <row r="43" spans="1:15" ht="24.95" customHeight="1" x14ac:dyDescent="0.25">
      <c r="A43" s="1">
        <v>36</v>
      </c>
      <c r="B43" s="1" t="s">
        <v>1434</v>
      </c>
      <c r="C43" s="1" t="s">
        <v>1435</v>
      </c>
      <c r="D43" s="1" t="s">
        <v>46</v>
      </c>
      <c r="E43" s="13" t="s">
        <v>36</v>
      </c>
      <c r="F43" s="13" t="s">
        <v>1075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24.95" customHeight="1" x14ac:dyDescent="0.25">
      <c r="A44" s="1">
        <v>37</v>
      </c>
      <c r="B44" s="1" t="s">
        <v>1165</v>
      </c>
      <c r="C44" s="1" t="s">
        <v>739</v>
      </c>
      <c r="D44" s="1" t="s">
        <v>1148</v>
      </c>
      <c r="E44" s="13" t="s">
        <v>36</v>
      </c>
      <c r="F44" s="13" t="s">
        <v>1075</v>
      </c>
      <c r="G44" s="14">
        <v>10000</v>
      </c>
      <c r="H44">
        <v>0</v>
      </c>
      <c r="I44" s="14">
        <f t="shared" ref="I44:I58" si="18">+G44+H44</f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1166</v>
      </c>
      <c r="C45" s="1" t="s">
        <v>739</v>
      </c>
      <c r="D45" s="1" t="s">
        <v>1121</v>
      </c>
      <c r="E45" s="13" t="s">
        <v>36</v>
      </c>
      <c r="F45" s="13" t="s">
        <v>1075</v>
      </c>
      <c r="G45" s="14">
        <v>10000</v>
      </c>
      <c r="H45"/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1167</v>
      </c>
      <c r="C46" s="1" t="s">
        <v>739</v>
      </c>
      <c r="D46" s="1" t="s">
        <v>1148</v>
      </c>
      <c r="E46" s="13" t="s">
        <v>36</v>
      </c>
      <c r="F46" s="13" t="s">
        <v>1075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1168</v>
      </c>
      <c r="C47" s="1" t="s">
        <v>739</v>
      </c>
      <c r="D47" s="1" t="s">
        <v>1119</v>
      </c>
      <c r="E47" s="13" t="s">
        <v>36</v>
      </c>
      <c r="F47" s="13" t="s">
        <v>1075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24.95" customHeight="1" x14ac:dyDescent="0.25">
      <c r="A48" s="1">
        <v>41</v>
      </c>
      <c r="B48" s="1" t="s">
        <v>1235</v>
      </c>
      <c r="C48" s="1" t="s">
        <v>739</v>
      </c>
      <c r="D48" s="1" t="s">
        <v>1119</v>
      </c>
      <c r="E48" s="13" t="s">
        <v>36</v>
      </c>
      <c r="F48" s="13" t="s">
        <v>1075</v>
      </c>
      <c r="G48" s="14">
        <v>10000</v>
      </c>
      <c r="H48">
        <v>0</v>
      </c>
      <c r="I48" s="14">
        <f t="shared" si="18"/>
        <v>10000</v>
      </c>
      <c r="J48">
        <f t="shared" si="8"/>
        <v>287</v>
      </c>
      <c r="K48" s="7"/>
      <c r="L48">
        <f t="shared" si="5"/>
        <v>304</v>
      </c>
      <c r="M48">
        <v>25</v>
      </c>
      <c r="N48" s="7">
        <f t="shared" si="6"/>
        <v>616</v>
      </c>
      <c r="O48" s="14">
        <f t="shared" si="7"/>
        <v>9384</v>
      </c>
    </row>
    <row r="49" spans="1:15" ht="24.95" customHeight="1" x14ac:dyDescent="0.25">
      <c r="A49" s="1">
        <v>42</v>
      </c>
      <c r="B49" s="1" t="s">
        <v>1169</v>
      </c>
      <c r="C49" s="1" t="s">
        <v>1170</v>
      </c>
      <c r="D49" s="1" t="s">
        <v>1119</v>
      </c>
      <c r="E49" s="13" t="s">
        <v>36</v>
      </c>
      <c r="F49" s="13" t="s">
        <v>1075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f>25+1232.3</f>
        <v>1257.3</v>
      </c>
      <c r="N49" s="7">
        <f t="shared" si="6"/>
        <v>2143.8000000000002</v>
      </c>
      <c r="O49" s="14">
        <f t="shared" si="7"/>
        <v>12856.2</v>
      </c>
    </row>
    <row r="50" spans="1:15" ht="24.95" customHeight="1" x14ac:dyDescent="0.25">
      <c r="A50" s="1">
        <v>43</v>
      </c>
      <c r="B50" s="1" t="s">
        <v>1171</v>
      </c>
      <c r="C50" s="1" t="s">
        <v>355</v>
      </c>
      <c r="D50" s="1" t="s">
        <v>100</v>
      </c>
      <c r="E50" s="13" t="s">
        <v>36</v>
      </c>
      <c r="F50" s="13" t="s">
        <v>1075</v>
      </c>
      <c r="G50" s="14">
        <v>15000</v>
      </c>
      <c r="H50">
        <v>0</v>
      </c>
      <c r="I50" s="14">
        <f t="shared" si="18"/>
        <v>15000</v>
      </c>
      <c r="J50">
        <f t="shared" si="8"/>
        <v>430.5</v>
      </c>
      <c r="K50" s="7"/>
      <c r="L50">
        <f t="shared" si="5"/>
        <v>456</v>
      </c>
      <c r="M50">
        <v>25</v>
      </c>
      <c r="N50" s="7">
        <f t="shared" si="6"/>
        <v>911.5</v>
      </c>
      <c r="O50" s="14">
        <f t="shared" si="7"/>
        <v>14088.5</v>
      </c>
    </row>
    <row r="51" spans="1:15" ht="24.95" customHeight="1" x14ac:dyDescent="0.25">
      <c r="A51" s="1">
        <v>44</v>
      </c>
      <c r="B51" s="1" t="s">
        <v>1172</v>
      </c>
      <c r="C51" s="1" t="s">
        <v>355</v>
      </c>
      <c r="D51" s="1" t="s">
        <v>100</v>
      </c>
      <c r="E51" s="13" t="s">
        <v>36</v>
      </c>
      <c r="F51" s="13" t="s">
        <v>1075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24.95" customHeight="1" x14ac:dyDescent="0.25">
      <c r="A52" s="1">
        <v>45</v>
      </c>
      <c r="B52" s="1" t="s">
        <v>1173</v>
      </c>
      <c r="C52" s="1" t="s">
        <v>355</v>
      </c>
      <c r="D52" s="1" t="s">
        <v>100</v>
      </c>
      <c r="E52" s="13" t="s">
        <v>36</v>
      </c>
      <c r="F52" s="13" t="s">
        <v>1075</v>
      </c>
      <c r="G52" s="14">
        <v>11000</v>
      </c>
      <c r="H52">
        <v>0</v>
      </c>
      <c r="I52" s="14">
        <f t="shared" si="18"/>
        <v>11000</v>
      </c>
      <c r="J52">
        <f t="shared" si="8"/>
        <v>315.7</v>
      </c>
      <c r="K52" s="7"/>
      <c r="L52">
        <f t="shared" si="5"/>
        <v>334.4</v>
      </c>
      <c r="M52">
        <v>25</v>
      </c>
      <c r="N52" s="7">
        <f t="shared" si="6"/>
        <v>675.09999999999991</v>
      </c>
      <c r="O52" s="14">
        <f t="shared" si="7"/>
        <v>10324.9</v>
      </c>
    </row>
    <row r="53" spans="1:15" ht="24.95" customHeight="1" x14ac:dyDescent="0.25">
      <c r="A53" s="1">
        <v>46</v>
      </c>
      <c r="B53" s="1" t="s">
        <v>1174</v>
      </c>
      <c r="C53" s="1" t="s">
        <v>355</v>
      </c>
      <c r="D53" s="1" t="s">
        <v>40</v>
      </c>
      <c r="E53" s="13" t="s">
        <v>28</v>
      </c>
      <c r="F53" s="13" t="s">
        <v>1075</v>
      </c>
      <c r="G53" s="14">
        <v>20000</v>
      </c>
      <c r="H53">
        <v>0</v>
      </c>
      <c r="I53" s="14">
        <f t="shared" si="18"/>
        <v>20000</v>
      </c>
      <c r="J53">
        <f t="shared" si="8"/>
        <v>574</v>
      </c>
      <c r="K53" s="7"/>
      <c r="L53">
        <f t="shared" si="5"/>
        <v>608</v>
      </c>
      <c r="M53">
        <v>25</v>
      </c>
      <c r="N53" s="7">
        <f t="shared" si="6"/>
        <v>1207</v>
      </c>
      <c r="O53" s="14">
        <f t="shared" si="7"/>
        <v>18793</v>
      </c>
    </row>
    <row r="54" spans="1:15" ht="24.95" customHeight="1" x14ac:dyDescent="0.25">
      <c r="A54" s="1">
        <v>47</v>
      </c>
      <c r="B54" s="1" t="s">
        <v>1181</v>
      </c>
      <c r="C54" s="1" t="s">
        <v>1175</v>
      </c>
      <c r="D54" s="1" t="s">
        <v>1182</v>
      </c>
      <c r="E54" s="13" t="s">
        <v>36</v>
      </c>
      <c r="F54" s="13" t="s">
        <v>1075</v>
      </c>
      <c r="G54" s="14">
        <v>15000</v>
      </c>
      <c r="H54">
        <v>0</v>
      </c>
      <c r="I54" s="14">
        <f t="shared" si="18"/>
        <v>15000</v>
      </c>
      <c r="J54">
        <f t="shared" si="8"/>
        <v>430.5</v>
      </c>
      <c r="K54" s="7"/>
      <c r="L54">
        <f t="shared" si="5"/>
        <v>456</v>
      </c>
      <c r="M54">
        <v>25</v>
      </c>
      <c r="N54" s="7">
        <f t="shared" si="6"/>
        <v>911.5</v>
      </c>
      <c r="O54" s="14">
        <f t="shared" si="7"/>
        <v>14088.5</v>
      </c>
    </row>
    <row r="55" spans="1:15" ht="24.95" customHeight="1" x14ac:dyDescent="0.25">
      <c r="A55" s="1">
        <v>48</v>
      </c>
      <c r="B55" s="1" t="s">
        <v>1185</v>
      </c>
      <c r="C55" s="1" t="s">
        <v>216</v>
      </c>
      <c r="D55" s="1" t="s">
        <v>40</v>
      </c>
      <c r="E55" s="13" t="s">
        <v>28</v>
      </c>
      <c r="F55" s="13" t="s">
        <v>1075</v>
      </c>
      <c r="G55" s="14">
        <v>28750</v>
      </c>
      <c r="H55">
        <v>0</v>
      </c>
      <c r="I55" s="14">
        <f t="shared" si="18"/>
        <v>28750</v>
      </c>
      <c r="J55">
        <v>825.13</v>
      </c>
      <c r="K55" s="7"/>
      <c r="L55">
        <f t="shared" si="5"/>
        <v>874</v>
      </c>
      <c r="M55">
        <v>25</v>
      </c>
      <c r="N55" s="7">
        <f t="shared" si="6"/>
        <v>1724.13</v>
      </c>
      <c r="O55" s="14">
        <f t="shared" si="7"/>
        <v>27025.87</v>
      </c>
    </row>
    <row r="56" spans="1:15" ht="24.95" customHeight="1" x14ac:dyDescent="0.25">
      <c r="A56" s="1">
        <v>49</v>
      </c>
      <c r="B56" s="1" t="s">
        <v>1187</v>
      </c>
      <c r="C56" s="1" t="s">
        <v>216</v>
      </c>
      <c r="D56" s="1" t="s">
        <v>114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8"/>
        <v>315.7</v>
      </c>
      <c r="K56" s="7"/>
      <c r="L56">
        <f t="shared" si="5"/>
        <v>334.4</v>
      </c>
      <c r="M56">
        <v>25</v>
      </c>
      <c r="N56" s="7">
        <f t="shared" si="6"/>
        <v>675.09999999999991</v>
      </c>
      <c r="O56" s="14">
        <f t="shared" si="7"/>
        <v>10324.9</v>
      </c>
    </row>
    <row r="57" spans="1:15" ht="24.95" customHeight="1" x14ac:dyDescent="0.25">
      <c r="A57" s="1">
        <v>50</v>
      </c>
      <c r="B57" s="1" t="s">
        <v>1188</v>
      </c>
      <c r="C57" s="1" t="s">
        <v>216</v>
      </c>
      <c r="D57" s="1" t="s">
        <v>65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8"/>
        <v>373.1</v>
      </c>
      <c r="K57" s="7"/>
      <c r="L57">
        <f t="shared" si="5"/>
        <v>395.2</v>
      </c>
      <c r="M57">
        <v>25</v>
      </c>
      <c r="N57" s="7">
        <f t="shared" si="6"/>
        <v>793.3</v>
      </c>
      <c r="O57" s="14">
        <f t="shared" si="7"/>
        <v>12206.7</v>
      </c>
    </row>
    <row r="58" spans="1:15" ht="24.95" customHeight="1" x14ac:dyDescent="0.25">
      <c r="A58" s="1">
        <v>51</v>
      </c>
      <c r="B58" s="1" t="s">
        <v>1192</v>
      </c>
      <c r="C58" s="1" t="s">
        <v>1190</v>
      </c>
      <c r="D58" s="1" t="s">
        <v>84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8"/>
        <v>378.84</v>
      </c>
      <c r="K58" s="7">
        <v>0</v>
      </c>
      <c r="L58">
        <f t="shared" si="5"/>
        <v>401.28</v>
      </c>
      <c r="M58">
        <f>25</f>
        <v>25</v>
      </c>
      <c r="N58" s="7">
        <f t="shared" si="6"/>
        <v>805.11999999999989</v>
      </c>
      <c r="O58" s="14">
        <f>+I58-N58</f>
        <v>12394.880000000001</v>
      </c>
    </row>
    <row r="59" spans="1:15" ht="24.95" customHeight="1" x14ac:dyDescent="0.25">
      <c r="A59" s="1">
        <v>52</v>
      </c>
      <c r="B59" s="1" t="s">
        <v>1193</v>
      </c>
      <c r="C59" s="1" t="s">
        <v>1190</v>
      </c>
      <c r="D59" s="1" t="s">
        <v>251</v>
      </c>
      <c r="E59" s="13" t="s">
        <v>36</v>
      </c>
      <c r="F59" s="13" t="s">
        <v>1075</v>
      </c>
      <c r="G59" s="14">
        <v>15000</v>
      </c>
      <c r="H59">
        <v>0</v>
      </c>
      <c r="I59" s="14">
        <f>+G59+H59</f>
        <v>15000</v>
      </c>
      <c r="J59">
        <f t="shared" si="8"/>
        <v>430.5</v>
      </c>
      <c r="K59" s="7"/>
      <c r="L59">
        <f t="shared" si="5"/>
        <v>456</v>
      </c>
      <c r="M59">
        <v>25</v>
      </c>
      <c r="N59" s="7">
        <f t="shared" si="6"/>
        <v>911.5</v>
      </c>
      <c r="O59" s="14">
        <f t="shared" si="7"/>
        <v>14088.5</v>
      </c>
    </row>
    <row r="60" spans="1:15" ht="24.95" customHeight="1" x14ac:dyDescent="0.25">
      <c r="A60" s="1">
        <v>53</v>
      </c>
      <c r="B60" s="1" t="s">
        <v>1436</v>
      </c>
      <c r="C60" s="1" t="s">
        <v>1190</v>
      </c>
      <c r="D60" s="1" t="s">
        <v>40</v>
      </c>
      <c r="E60" s="13" t="s">
        <v>28</v>
      </c>
      <c r="F60" s="13" t="s">
        <v>1075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ht="24.95" customHeight="1" x14ac:dyDescent="0.25">
      <c r="A61" s="1">
        <v>54</v>
      </c>
      <c r="B61" s="1" t="s">
        <v>1437</v>
      </c>
      <c r="C61" s="1" t="s">
        <v>1190</v>
      </c>
      <c r="D61" s="1" t="s">
        <v>40</v>
      </c>
      <c r="E61" s="13" t="s">
        <v>28</v>
      </c>
      <c r="F61" s="13" t="s">
        <v>1075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24.95" customHeight="1" x14ac:dyDescent="0.25">
      <c r="A62" s="1">
        <v>55</v>
      </c>
      <c r="B62" s="1" t="s">
        <v>1196</v>
      </c>
      <c r="C62" s="1" t="s">
        <v>1195</v>
      </c>
      <c r="D62" s="1" t="s">
        <v>251</v>
      </c>
      <c r="E62" s="13" t="s">
        <v>36</v>
      </c>
      <c r="F62" s="13" t="s">
        <v>1075</v>
      </c>
      <c r="G62" s="14">
        <v>11000</v>
      </c>
      <c r="H62">
        <v>0</v>
      </c>
      <c r="I62" s="14">
        <f t="shared" ref="I62:I70" si="29">+G62+H62</f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24.95" customHeight="1" x14ac:dyDescent="0.25">
      <c r="A63" s="1">
        <v>56</v>
      </c>
      <c r="B63" s="1" t="s">
        <v>1197</v>
      </c>
      <c r="C63" s="1" t="s">
        <v>1198</v>
      </c>
      <c r="D63" s="1" t="s">
        <v>251</v>
      </c>
      <c r="E63" s="13" t="s">
        <v>36</v>
      </c>
      <c r="F63" s="13" t="s">
        <v>1075</v>
      </c>
      <c r="G63" s="14">
        <v>11000</v>
      </c>
      <c r="H63">
        <v>0</v>
      </c>
      <c r="I63" s="14">
        <f t="shared" si="29"/>
        <v>11000</v>
      </c>
      <c r="J63">
        <f t="shared" si="8"/>
        <v>315.7</v>
      </c>
      <c r="K63" s="7"/>
      <c r="L63">
        <f t="shared" si="5"/>
        <v>334.4</v>
      </c>
      <c r="M63">
        <v>25</v>
      </c>
      <c r="N63" s="7">
        <f t="shared" si="6"/>
        <v>675.09999999999991</v>
      </c>
      <c r="O63" s="14">
        <f t="shared" si="7"/>
        <v>10324.9</v>
      </c>
    </row>
    <row r="64" spans="1:15" ht="24.95" customHeight="1" x14ac:dyDescent="0.25">
      <c r="A64" s="1">
        <v>57</v>
      </c>
      <c r="B64" s="1" t="s">
        <v>1199</v>
      </c>
      <c r="C64" s="1" t="s">
        <v>1198</v>
      </c>
      <c r="D64" s="1" t="s">
        <v>251</v>
      </c>
      <c r="E64" s="13" t="s">
        <v>36</v>
      </c>
      <c r="F64" s="13" t="s">
        <v>1075</v>
      </c>
      <c r="G64" s="14">
        <v>10000</v>
      </c>
      <c r="H64">
        <v>0</v>
      </c>
      <c r="I64" s="14">
        <f t="shared" si="29"/>
        <v>10000</v>
      </c>
      <c r="J64">
        <f t="shared" si="8"/>
        <v>287</v>
      </c>
      <c r="K64" s="7"/>
      <c r="L64">
        <f t="shared" si="5"/>
        <v>304</v>
      </c>
      <c r="M64">
        <v>25</v>
      </c>
      <c r="N64" s="7">
        <f t="shared" si="6"/>
        <v>616</v>
      </c>
      <c r="O64" s="14">
        <f t="shared" si="7"/>
        <v>9384</v>
      </c>
    </row>
    <row r="65" spans="1:15" ht="24.95" customHeight="1" x14ac:dyDescent="0.25">
      <c r="A65" s="1">
        <v>58</v>
      </c>
      <c r="B65" s="1" t="s">
        <v>1200</v>
      </c>
      <c r="C65" s="1" t="s">
        <v>1198</v>
      </c>
      <c r="D65" s="1" t="s">
        <v>251</v>
      </c>
      <c r="E65" s="13" t="s">
        <v>28</v>
      </c>
      <c r="F65" s="13" t="s">
        <v>1075</v>
      </c>
      <c r="G65" s="14">
        <v>14300</v>
      </c>
      <c r="H65">
        <v>0</v>
      </c>
      <c r="I65" s="14">
        <f t="shared" si="29"/>
        <v>14300</v>
      </c>
      <c r="J65">
        <f t="shared" si="8"/>
        <v>410.41</v>
      </c>
      <c r="K65" s="7"/>
      <c r="L65">
        <f t="shared" si="5"/>
        <v>434.72</v>
      </c>
      <c r="M65">
        <v>25</v>
      </c>
      <c r="N65" s="7">
        <f t="shared" si="6"/>
        <v>870.13000000000011</v>
      </c>
      <c r="O65" s="14">
        <f t="shared" si="7"/>
        <v>13429.869999999999</v>
      </c>
    </row>
    <row r="66" spans="1:15" ht="24.95" customHeight="1" x14ac:dyDescent="0.25">
      <c r="A66" s="1">
        <v>59</v>
      </c>
      <c r="B66" s="1" t="s">
        <v>1202</v>
      </c>
      <c r="C66" s="1" t="s">
        <v>1059</v>
      </c>
      <c r="D66" s="1" t="s">
        <v>1182</v>
      </c>
      <c r="E66" s="13" t="s">
        <v>36</v>
      </c>
      <c r="F66" s="13" t="s">
        <v>1075</v>
      </c>
      <c r="G66" s="14">
        <v>20000</v>
      </c>
      <c r="H66">
        <v>0</v>
      </c>
      <c r="I66" s="14">
        <f t="shared" si="29"/>
        <v>20000</v>
      </c>
      <c r="J66">
        <f t="shared" si="8"/>
        <v>574</v>
      </c>
      <c r="K66" s="7"/>
      <c r="L66">
        <f t="shared" si="5"/>
        <v>608</v>
      </c>
      <c r="M66">
        <v>25</v>
      </c>
      <c r="N66" s="7">
        <f t="shared" si="6"/>
        <v>1207</v>
      </c>
      <c r="O66" s="14">
        <f t="shared" si="7"/>
        <v>18793</v>
      </c>
    </row>
    <row r="67" spans="1:15" ht="24.95" customHeight="1" x14ac:dyDescent="0.25">
      <c r="A67" s="1">
        <v>60</v>
      </c>
      <c r="B67" s="1" t="s">
        <v>1204</v>
      </c>
      <c r="C67" s="1" t="s">
        <v>1205</v>
      </c>
      <c r="D67" s="1" t="s">
        <v>251</v>
      </c>
      <c r="E67" s="13" t="s">
        <v>36</v>
      </c>
      <c r="F67" s="13" t="s">
        <v>1075</v>
      </c>
      <c r="G67" s="14">
        <v>25000</v>
      </c>
      <c r="H67">
        <v>0</v>
      </c>
      <c r="I67" s="14">
        <f t="shared" si="29"/>
        <v>25000</v>
      </c>
      <c r="J67">
        <f t="shared" si="8"/>
        <v>717.5</v>
      </c>
      <c r="K67" s="7"/>
      <c r="L67">
        <f t="shared" si="5"/>
        <v>760</v>
      </c>
      <c r="M67">
        <v>25</v>
      </c>
      <c r="N67" s="7">
        <f t="shared" si="6"/>
        <v>1502.5</v>
      </c>
      <c r="O67" s="14">
        <f t="shared" si="7"/>
        <v>23497.5</v>
      </c>
    </row>
    <row r="68" spans="1:15" ht="24.95" customHeight="1" x14ac:dyDescent="0.25">
      <c r="A68" s="1">
        <v>61</v>
      </c>
      <c r="B68" s="1" t="s">
        <v>1206</v>
      </c>
      <c r="C68" s="1" t="s">
        <v>1059</v>
      </c>
      <c r="D68" s="1" t="s">
        <v>251</v>
      </c>
      <c r="E68" s="13" t="s">
        <v>36</v>
      </c>
      <c r="F68" s="13" t="s">
        <v>1075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f>25+1715.46</f>
        <v>1740.46</v>
      </c>
      <c r="N68" s="7">
        <f t="shared" si="6"/>
        <v>2390.56</v>
      </c>
      <c r="O68" s="14">
        <f t="shared" si="7"/>
        <v>8609.44</v>
      </c>
    </row>
    <row r="69" spans="1:15" ht="24.95" customHeight="1" x14ac:dyDescent="0.25">
      <c r="A69" s="1">
        <v>62</v>
      </c>
      <c r="B69" s="1" t="s">
        <v>1220</v>
      </c>
      <c r="C69" s="1" t="s">
        <v>1059</v>
      </c>
      <c r="D69" s="1" t="s">
        <v>1182</v>
      </c>
      <c r="E69" s="13" t="s">
        <v>36</v>
      </c>
      <c r="F69" s="13" t="s">
        <v>1075</v>
      </c>
      <c r="G69" s="14">
        <v>15000</v>
      </c>
      <c r="H69">
        <v>0</v>
      </c>
      <c r="I69" s="14">
        <f t="shared" si="29"/>
        <v>15000</v>
      </c>
      <c r="J69">
        <f t="shared" si="8"/>
        <v>430.5</v>
      </c>
      <c r="K69" s="7"/>
      <c r="L69">
        <f t="shared" si="5"/>
        <v>456</v>
      </c>
      <c r="M69">
        <v>25</v>
      </c>
      <c r="N69" s="7">
        <f t="shared" si="6"/>
        <v>911.5</v>
      </c>
      <c r="O69" s="14">
        <f t="shared" si="7"/>
        <v>14088.5</v>
      </c>
    </row>
    <row r="70" spans="1:15" ht="24.95" customHeight="1" x14ac:dyDescent="0.25">
      <c r="A70" s="1">
        <v>63</v>
      </c>
      <c r="B70" s="1" t="s">
        <v>1221</v>
      </c>
      <c r="C70" s="1" t="s">
        <v>1222</v>
      </c>
      <c r="D70" s="1" t="s">
        <v>1223</v>
      </c>
      <c r="E70" s="13" t="s">
        <v>36</v>
      </c>
      <c r="F70" s="13" t="s">
        <v>1075</v>
      </c>
      <c r="G70" s="14">
        <v>11000</v>
      </c>
      <c r="H70">
        <v>0</v>
      </c>
      <c r="I70" s="14">
        <f t="shared" si="29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1224</v>
      </c>
      <c r="C71" s="1" t="s">
        <v>1222</v>
      </c>
      <c r="D71" s="1" t="s">
        <v>251</v>
      </c>
      <c r="E71" s="13" t="s">
        <v>36</v>
      </c>
      <c r="F71" s="13" t="s">
        <v>1075</v>
      </c>
      <c r="G71" s="14">
        <v>11000</v>
      </c>
      <c r="H71">
        <v>0</v>
      </c>
      <c r="I71" s="14">
        <f t="shared" ref="I71:I76" si="30">+G71+H71</f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24.95" customHeight="1" x14ac:dyDescent="0.25">
      <c r="A72" s="1">
        <v>65</v>
      </c>
      <c r="B72" s="1" t="s">
        <v>1225</v>
      </c>
      <c r="C72" s="1" t="s">
        <v>1222</v>
      </c>
      <c r="D72" s="1" t="s">
        <v>251</v>
      </c>
      <c r="E72" s="13" t="s">
        <v>36</v>
      </c>
      <c r="F72" s="13" t="s">
        <v>1075</v>
      </c>
      <c r="G72" s="14">
        <v>11000</v>
      </c>
      <c r="H72">
        <v>0</v>
      </c>
      <c r="I72" s="14">
        <f t="shared" si="30"/>
        <v>11000</v>
      </c>
      <c r="J72">
        <f t="shared" si="8"/>
        <v>315.7</v>
      </c>
      <c r="K72" s="7"/>
      <c r="L72">
        <f t="shared" si="5"/>
        <v>334.4</v>
      </c>
      <c r="M72">
        <v>25</v>
      </c>
      <c r="N72" s="7">
        <f t="shared" si="6"/>
        <v>675.09999999999991</v>
      </c>
      <c r="O72" s="14">
        <f t="shared" si="7"/>
        <v>10324.9</v>
      </c>
    </row>
    <row r="73" spans="1:15" ht="24.95" customHeight="1" x14ac:dyDescent="0.25">
      <c r="A73" s="1">
        <v>66</v>
      </c>
      <c r="B73" s="1" t="s">
        <v>1232</v>
      </c>
      <c r="C73" s="1" t="s">
        <v>327</v>
      </c>
      <c r="D73" s="1" t="s">
        <v>1119</v>
      </c>
      <c r="E73" s="13" t="s">
        <v>36</v>
      </c>
      <c r="F73" s="13" t="s">
        <v>1075</v>
      </c>
      <c r="G73" s="14">
        <v>15000</v>
      </c>
      <c r="H73">
        <v>0</v>
      </c>
      <c r="I73" s="14">
        <f t="shared" si="30"/>
        <v>15000</v>
      </c>
      <c r="J73">
        <f t="shared" ref="J73:J74" si="31">+I73*2.87%</f>
        <v>430.5</v>
      </c>
      <c r="K73" s="7"/>
      <c r="L73">
        <f t="shared" ref="L73:L75" si="32">+I73*3.04%</f>
        <v>456</v>
      </c>
      <c r="M73">
        <f>25+1715.46</f>
        <v>1740.46</v>
      </c>
      <c r="N73" s="7">
        <f t="shared" ref="N73:N75" si="33">+J73+K73+L73+M73</f>
        <v>2626.96</v>
      </c>
      <c r="O73" s="14">
        <f t="shared" ref="O73:O75" si="34">+I73-N73</f>
        <v>12373.04</v>
      </c>
    </row>
    <row r="74" spans="1:15" ht="24.95" customHeight="1" x14ac:dyDescent="0.25">
      <c r="A74" s="1">
        <v>67</v>
      </c>
      <c r="B74" s="1" t="s">
        <v>1233</v>
      </c>
      <c r="C74" s="1" t="s">
        <v>791</v>
      </c>
      <c r="D74" s="1" t="s">
        <v>40</v>
      </c>
      <c r="E74" s="13" t="s">
        <v>36</v>
      </c>
      <c r="F74" s="13" t="s">
        <v>37</v>
      </c>
      <c r="G74" s="14">
        <v>30000</v>
      </c>
      <c r="H74">
        <v>0</v>
      </c>
      <c r="I74" s="14">
        <f t="shared" si="30"/>
        <v>30000</v>
      </c>
      <c r="J74">
        <f t="shared" si="31"/>
        <v>861</v>
      </c>
      <c r="K74" s="7"/>
      <c r="L74">
        <f t="shared" si="32"/>
        <v>912</v>
      </c>
      <c r="M74">
        <v>25</v>
      </c>
      <c r="N74" s="7">
        <f t="shared" si="33"/>
        <v>1798</v>
      </c>
      <c r="O74" s="14">
        <f t="shared" si="34"/>
        <v>28202</v>
      </c>
    </row>
    <row r="75" spans="1:15" ht="24.95" customHeight="1" x14ac:dyDescent="0.25">
      <c r="A75" s="1">
        <v>68</v>
      </c>
      <c r="B75" s="1" t="s">
        <v>1234</v>
      </c>
      <c r="C75" s="1" t="s">
        <v>1024</v>
      </c>
      <c r="D75" s="1" t="s">
        <v>65</v>
      </c>
      <c r="E75" s="13" t="s">
        <v>36</v>
      </c>
      <c r="F75" s="13" t="s">
        <v>37</v>
      </c>
      <c r="G75" s="14">
        <v>25000</v>
      </c>
      <c r="H75">
        <v>0</v>
      </c>
      <c r="I75" s="14">
        <f t="shared" si="30"/>
        <v>25000</v>
      </c>
      <c r="J75">
        <f>+I75*2.87%</f>
        <v>717.5</v>
      </c>
      <c r="K75" s="7"/>
      <c r="L75">
        <f t="shared" si="32"/>
        <v>760</v>
      </c>
      <c r="M75">
        <v>25</v>
      </c>
      <c r="N75" s="7">
        <f t="shared" si="33"/>
        <v>1502.5</v>
      </c>
      <c r="O75" s="14">
        <f t="shared" si="34"/>
        <v>23497.5</v>
      </c>
    </row>
    <row r="76" spans="1:15" ht="24.95" customHeight="1" x14ac:dyDescent="0.25">
      <c r="A76" s="1">
        <v>69</v>
      </c>
      <c r="B76" s="1" t="s">
        <v>1433</v>
      </c>
      <c r="C76" s="1" t="s">
        <v>270</v>
      </c>
      <c r="D76" s="1" t="s">
        <v>46</v>
      </c>
      <c r="E76" s="13" t="s">
        <v>36</v>
      </c>
      <c r="F76" s="13" t="s">
        <v>1075</v>
      </c>
      <c r="G76" s="14">
        <v>15000</v>
      </c>
      <c r="H76">
        <v>0</v>
      </c>
      <c r="I76" s="14">
        <f t="shared" si="30"/>
        <v>15000</v>
      </c>
      <c r="J76">
        <f t="shared" ref="J76" si="35">+I76*2.87%</f>
        <v>430.5</v>
      </c>
      <c r="K76" s="7"/>
      <c r="L76">
        <f t="shared" ref="L76" si="36">+I76*3.04%</f>
        <v>456</v>
      </c>
      <c r="M76">
        <v>25</v>
      </c>
      <c r="N76" s="7">
        <f t="shared" ref="N76" si="37">+J76+K76+L76+M76</f>
        <v>911.5</v>
      </c>
      <c r="O76" s="14">
        <f t="shared" ref="O76" si="38">+I76-N76</f>
        <v>14088.5</v>
      </c>
    </row>
    <row r="77" spans="1:15" x14ac:dyDescent="0.25">
      <c r="E77" s="13"/>
      <c r="F77" s="13"/>
      <c r="G77" s="14"/>
      <c r="H77"/>
      <c r="I77" s="14"/>
      <c r="J77"/>
      <c r="K77" s="7"/>
      <c r="L77"/>
      <c r="M77"/>
      <c r="N77" s="7"/>
      <c r="O77" s="14"/>
    </row>
    <row r="79" spans="1:15" ht="15.75" thickBot="1" x14ac:dyDescent="0.3">
      <c r="A79" s="2"/>
      <c r="B79" s="2"/>
      <c r="C79" s="2"/>
      <c r="D79" s="2"/>
      <c r="E79" s="2"/>
      <c r="F79" s="2"/>
      <c r="G79" s="12">
        <f>SUM(G8:G78)</f>
        <v>1202700</v>
      </c>
      <c r="H79" s="12">
        <f>SUM(H10:H75)</f>
        <v>0</v>
      </c>
      <c r="I79" s="12">
        <f>SUM(G79:H79)</f>
        <v>1202700</v>
      </c>
      <c r="J79" s="12">
        <f>SUM(J8:J78)</f>
        <v>34517.510000000009</v>
      </c>
      <c r="K79" s="12">
        <f>SUM(K8:K78)</f>
        <v>9753.19</v>
      </c>
      <c r="L79" s="12">
        <f>SUM(L8:L77)</f>
        <v>36562.080000000009</v>
      </c>
      <c r="M79" s="12">
        <f>SUM(M8:M77)</f>
        <v>8058.22</v>
      </c>
      <c r="N79" s="12">
        <f>SUM(N8:N77)</f>
        <v>88891.000000000029</v>
      </c>
      <c r="O79" s="12">
        <f>SUM(O8:O77)</f>
        <v>1113809</v>
      </c>
    </row>
    <row r="80" spans="1:15" ht="15.75" thickTop="1" x14ac:dyDescent="0.25"/>
    <row r="83" spans="6:8" x14ac:dyDescent="0.25">
      <c r="F83" s="15"/>
      <c r="G83" s="15"/>
      <c r="H83" s="15"/>
    </row>
    <row r="84" spans="6:8" x14ac:dyDescent="0.25">
      <c r="F84" s="52" t="s">
        <v>871</v>
      </c>
      <c r="G84" s="52"/>
      <c r="H84" s="52"/>
    </row>
    <row r="85" spans="6:8" x14ac:dyDescent="0.25">
      <c r="F85" s="53" t="s">
        <v>872</v>
      </c>
      <c r="G85" s="53"/>
      <c r="H85" s="53"/>
    </row>
    <row r="86" spans="6:8" x14ac:dyDescent="0.25">
      <c r="G86" s="1"/>
      <c r="H86" s="1"/>
    </row>
    <row r="743" spans="11:11" x14ac:dyDescent="0.25">
      <c r="K743" s="13" t="s">
        <v>0</v>
      </c>
    </row>
  </sheetData>
  <mergeCells count="8">
    <mergeCell ref="F84:H84"/>
    <mergeCell ref="F85:H85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D50" zoomScale="120" zoomScaleNormal="120" workbookViewId="0">
      <selection activeCell="L70" sqref="L70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1550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1106</v>
      </c>
      <c r="C8" s="1" t="s">
        <v>79</v>
      </c>
      <c r="D8" s="1" t="s">
        <v>98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1107</v>
      </c>
      <c r="C9" s="1" t="s">
        <v>166</v>
      </c>
      <c r="D9" s="1" t="s">
        <v>1108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1110</v>
      </c>
      <c r="C10" s="1" t="s">
        <v>1111</v>
      </c>
      <c r="D10" s="1" t="s">
        <v>196</v>
      </c>
      <c r="E10" s="13" t="s">
        <v>28</v>
      </c>
      <c r="F10" s="13" t="s">
        <v>37</v>
      </c>
      <c r="G10" s="14">
        <v>40250</v>
      </c>
      <c r="H10">
        <v>0</v>
      </c>
      <c r="I10" s="14">
        <f t="shared" si="0"/>
        <v>40250</v>
      </c>
      <c r="J10">
        <v>1155.18</v>
      </c>
      <c r="K10" s="7">
        <v>477.93</v>
      </c>
      <c r="L10">
        <f t="shared" si="2"/>
        <v>1223.5999999999999</v>
      </c>
      <c r="M10">
        <v>25</v>
      </c>
      <c r="N10" s="7">
        <f t="shared" si="3"/>
        <v>2881.71</v>
      </c>
      <c r="O10" s="14">
        <f t="shared" si="4"/>
        <v>37368.29</v>
      </c>
    </row>
    <row r="11" spans="1:16" ht="24.95" customHeight="1" x14ac:dyDescent="0.25">
      <c r="A11" s="1">
        <v>4</v>
      </c>
      <c r="B11" s="1" t="s">
        <v>1114</v>
      </c>
      <c r="C11" s="1" t="s">
        <v>555</v>
      </c>
      <c r="D11" s="1" t="s">
        <v>196</v>
      </c>
      <c r="E11" s="13" t="s">
        <v>28</v>
      </c>
      <c r="F11" s="13" t="s">
        <v>37</v>
      </c>
      <c r="G11" s="14">
        <v>57500</v>
      </c>
      <c r="H11">
        <v>0</v>
      </c>
      <c r="I11" s="14">
        <f t="shared" si="0"/>
        <v>57500</v>
      </c>
      <c r="J11">
        <f t="shared" si="1"/>
        <v>1650.25</v>
      </c>
      <c r="K11" s="7">
        <v>3016.2</v>
      </c>
      <c r="L11">
        <f t="shared" si="2"/>
        <v>1748</v>
      </c>
      <c r="M11">
        <f>25+3830.92</f>
        <v>3855.92</v>
      </c>
      <c r="N11" s="7">
        <f t="shared" si="3"/>
        <v>10270.369999999999</v>
      </c>
      <c r="O11" s="14">
        <f t="shared" si="4"/>
        <v>47229.630000000005</v>
      </c>
    </row>
    <row r="12" spans="1:16" ht="24.95" customHeight="1" x14ac:dyDescent="0.25">
      <c r="A12" s="1">
        <v>5</v>
      </c>
      <c r="B12" s="1" t="s">
        <v>1116</v>
      </c>
      <c r="C12" s="1" t="s">
        <v>555</v>
      </c>
      <c r="D12" s="1" t="s">
        <v>1117</v>
      </c>
      <c r="E12" s="13" t="s">
        <v>28</v>
      </c>
      <c r="F12" s="13" t="s">
        <v>37</v>
      </c>
      <c r="G12" s="14">
        <v>57500</v>
      </c>
      <c r="H12">
        <v>0</v>
      </c>
      <c r="I12" s="14">
        <f t="shared" si="0"/>
        <v>57500</v>
      </c>
      <c r="J12">
        <f t="shared" si="1"/>
        <v>1650.25</v>
      </c>
      <c r="K12" s="7">
        <v>3016.2</v>
      </c>
      <c r="L12">
        <f t="shared" si="2"/>
        <v>1748</v>
      </c>
      <c r="M12">
        <f>25+3830.92</f>
        <v>3855.92</v>
      </c>
      <c r="N12" s="7">
        <f t="shared" si="3"/>
        <v>10270.369999999999</v>
      </c>
      <c r="O12" s="14">
        <f t="shared" si="4"/>
        <v>47229.630000000005</v>
      </c>
    </row>
    <row r="13" spans="1:16" ht="24.95" customHeight="1" x14ac:dyDescent="0.25">
      <c r="A13" s="1">
        <v>6</v>
      </c>
      <c r="B13" s="1" t="s">
        <v>1237</v>
      </c>
      <c r="C13" s="1" t="s">
        <v>555</v>
      </c>
      <c r="D13" s="1" t="s">
        <v>196</v>
      </c>
      <c r="E13" s="13" t="s">
        <v>28</v>
      </c>
      <c r="F13" s="13" t="s">
        <v>1075</v>
      </c>
      <c r="G13" s="14">
        <v>57500</v>
      </c>
      <c r="H13">
        <v>0</v>
      </c>
      <c r="I13" s="14">
        <f t="shared" si="0"/>
        <v>57500</v>
      </c>
      <c r="J13">
        <f t="shared" si="1"/>
        <v>1650.25</v>
      </c>
      <c r="K13" s="7">
        <v>3016.2</v>
      </c>
      <c r="L13">
        <f t="shared" si="2"/>
        <v>1748</v>
      </c>
      <c r="M13">
        <v>425</v>
      </c>
      <c r="N13" s="7">
        <f t="shared" si="3"/>
        <v>6839.45</v>
      </c>
      <c r="O13" s="14">
        <f t="shared" si="4"/>
        <v>50660.55</v>
      </c>
    </row>
    <row r="14" spans="1:16" ht="24.95" customHeight="1" x14ac:dyDescent="0.25">
      <c r="A14" s="1">
        <v>7</v>
      </c>
      <c r="B14" s="1" t="s">
        <v>1238</v>
      </c>
      <c r="C14" s="1" t="s">
        <v>555</v>
      </c>
      <c r="D14" s="1" t="s">
        <v>993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3430.92+25</f>
        <v>3455.92</v>
      </c>
      <c r="N14" s="7">
        <f t="shared" si="3"/>
        <v>8264.92</v>
      </c>
      <c r="O14" s="14">
        <f t="shared" si="4"/>
        <v>41735.08</v>
      </c>
    </row>
    <row r="15" spans="1:16" ht="24.95" customHeight="1" x14ac:dyDescent="0.25">
      <c r="A15" s="1">
        <v>8</v>
      </c>
      <c r="B15" s="1" t="s">
        <v>1128</v>
      </c>
      <c r="C15" s="1" t="s">
        <v>506</v>
      </c>
      <c r="D15" s="1" t="s">
        <v>196</v>
      </c>
      <c r="E15" s="13" t="s">
        <v>28</v>
      </c>
      <c r="F15" s="13" t="s">
        <v>1075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 t="shared" si="2"/>
        <v>1748</v>
      </c>
      <c r="M15">
        <f>25+3830.92</f>
        <v>3855.92</v>
      </c>
      <c r="N15" s="7">
        <f t="shared" si="3"/>
        <v>10270.369999999999</v>
      </c>
      <c r="O15" s="14">
        <f t="shared" si="4"/>
        <v>47229.630000000005</v>
      </c>
    </row>
    <row r="16" spans="1:16" ht="24.95" customHeight="1" x14ac:dyDescent="0.25">
      <c r="A16" s="1">
        <v>9</v>
      </c>
      <c r="B16" s="1" t="s">
        <v>1130</v>
      </c>
      <c r="C16" s="1" t="s">
        <v>1131</v>
      </c>
      <c r="D16" s="1" t="s">
        <v>1117</v>
      </c>
      <c r="E16" s="13" t="s">
        <v>28</v>
      </c>
      <c r="F16" s="13" t="s">
        <v>1075</v>
      </c>
      <c r="G16" s="14">
        <v>57500</v>
      </c>
      <c r="H16">
        <v>0</v>
      </c>
      <c r="I16" s="14">
        <f t="shared" si="0"/>
        <v>57500</v>
      </c>
      <c r="J16">
        <f t="shared" si="1"/>
        <v>1650.25</v>
      </c>
      <c r="K16" s="7">
        <v>3016.2</v>
      </c>
      <c r="L16">
        <f t="shared" si="2"/>
        <v>1748</v>
      </c>
      <c r="M16">
        <f>25+400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1136</v>
      </c>
      <c r="C17" s="1" t="s">
        <v>459</v>
      </c>
      <c r="D17" s="1" t="s">
        <v>1060</v>
      </c>
      <c r="E17" s="13" t="s">
        <v>28</v>
      </c>
      <c r="F17" s="13" t="s">
        <v>1075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1141</v>
      </c>
      <c r="C18" s="1" t="s">
        <v>459</v>
      </c>
      <c r="D18" s="1" t="s">
        <v>1060</v>
      </c>
      <c r="E18" s="13" t="s">
        <v>28</v>
      </c>
      <c r="F18" s="13" t="s">
        <v>1075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6933+25</f>
        <v>6958</v>
      </c>
      <c r="N18" s="7">
        <f t="shared" si="3"/>
        <v>11767</v>
      </c>
      <c r="O18" s="14">
        <f t="shared" si="4"/>
        <v>38233</v>
      </c>
    </row>
    <row r="19" spans="1:15" ht="24.95" customHeight="1" x14ac:dyDescent="0.25">
      <c r="A19" s="1">
        <v>12</v>
      </c>
      <c r="B19" s="1" t="s">
        <v>1150</v>
      </c>
      <c r="C19" s="1" t="s">
        <v>610</v>
      </c>
      <c r="D19" s="1" t="s">
        <v>196</v>
      </c>
      <c r="E19" s="13" t="s">
        <v>28</v>
      </c>
      <c r="F19" s="13" t="s">
        <v>37</v>
      </c>
      <c r="G19" s="14">
        <v>57500</v>
      </c>
      <c r="H19">
        <v>0</v>
      </c>
      <c r="I19" s="14">
        <f t="shared" si="0"/>
        <v>57500</v>
      </c>
      <c r="J19">
        <f t="shared" si="1"/>
        <v>1650.25</v>
      </c>
      <c r="K19" s="7">
        <v>3016.2</v>
      </c>
      <c r="L19">
        <f t="shared" si="2"/>
        <v>1748</v>
      </c>
      <c r="M19">
        <f>25+400</f>
        <v>425</v>
      </c>
      <c r="N19" s="7">
        <f t="shared" si="3"/>
        <v>6839.45</v>
      </c>
      <c r="O19" s="14">
        <f t="shared" si="4"/>
        <v>50660.55</v>
      </c>
    </row>
    <row r="20" spans="1:15" ht="24.95" customHeight="1" x14ac:dyDescent="0.25">
      <c r="A20" s="1">
        <v>13</v>
      </c>
      <c r="B20" s="1" t="s">
        <v>1151</v>
      </c>
      <c r="C20" s="1" t="s">
        <v>610</v>
      </c>
      <c r="D20" s="1" t="s">
        <v>196</v>
      </c>
      <c r="E20" s="13" t="s">
        <v>28</v>
      </c>
      <c r="F20" s="13" t="s">
        <v>1075</v>
      </c>
      <c r="G20" s="14">
        <v>57500</v>
      </c>
      <c r="H20">
        <v>0</v>
      </c>
      <c r="I20" s="14">
        <f t="shared" si="0"/>
        <v>57500</v>
      </c>
      <c r="J20">
        <f t="shared" si="1"/>
        <v>1650.25</v>
      </c>
      <c r="K20" s="7">
        <v>3016.2</v>
      </c>
      <c r="L20">
        <f t="shared" si="2"/>
        <v>1748</v>
      </c>
      <c r="M20">
        <f>25+400</f>
        <v>425</v>
      </c>
      <c r="N20" s="7">
        <f t="shared" si="3"/>
        <v>6839.45</v>
      </c>
      <c r="O20" s="14">
        <f t="shared" si="4"/>
        <v>50660.55</v>
      </c>
    </row>
    <row r="21" spans="1:15" ht="24.95" customHeight="1" x14ac:dyDescent="0.25">
      <c r="A21" s="1">
        <v>14</v>
      </c>
      <c r="B21" s="1" t="s">
        <v>1154</v>
      </c>
      <c r="C21" s="1" t="s">
        <v>610</v>
      </c>
      <c r="D21" s="1" t="s">
        <v>1117</v>
      </c>
      <c r="E21" s="13" t="s">
        <v>28</v>
      </c>
      <c r="F21" s="13" t="s">
        <v>1075</v>
      </c>
      <c r="G21" s="14">
        <v>57500</v>
      </c>
      <c r="H21"/>
      <c r="I21" s="14">
        <f t="shared" si="0"/>
        <v>57500</v>
      </c>
      <c r="J21">
        <f t="shared" si="1"/>
        <v>1650.25</v>
      </c>
      <c r="K21" s="7">
        <v>3016.2</v>
      </c>
      <c r="L21">
        <f t="shared" si="2"/>
        <v>1748</v>
      </c>
      <c r="M21">
        <v>425</v>
      </c>
      <c r="N21" s="7">
        <f t="shared" si="3"/>
        <v>6839.45</v>
      </c>
      <c r="O21" s="14">
        <f t="shared" si="4"/>
        <v>50660.55</v>
      </c>
    </row>
    <row r="22" spans="1:15" ht="24.95" customHeight="1" x14ac:dyDescent="0.25">
      <c r="A22" s="1">
        <v>15</v>
      </c>
      <c r="B22" s="1" t="s">
        <v>1158</v>
      </c>
      <c r="C22" s="1" t="s">
        <v>401</v>
      </c>
      <c r="D22" s="1" t="s">
        <v>196</v>
      </c>
      <c r="E22" s="13" t="s">
        <v>28</v>
      </c>
      <c r="F22" s="13" t="s">
        <v>37</v>
      </c>
      <c r="G22" s="14">
        <v>57500</v>
      </c>
      <c r="H22">
        <v>0</v>
      </c>
      <c r="I22" s="14">
        <f t="shared" si="0"/>
        <v>57500</v>
      </c>
      <c r="J22">
        <f t="shared" si="1"/>
        <v>1650.25</v>
      </c>
      <c r="K22" s="7">
        <v>3016.2</v>
      </c>
      <c r="L22">
        <f t="shared" si="2"/>
        <v>1748</v>
      </c>
      <c r="M22">
        <f>25+400</f>
        <v>425</v>
      </c>
      <c r="N22" s="7">
        <f t="shared" si="3"/>
        <v>6839.45</v>
      </c>
      <c r="O22" s="14">
        <f t="shared" si="4"/>
        <v>50660.55</v>
      </c>
    </row>
    <row r="23" spans="1:15" ht="24.95" customHeight="1" x14ac:dyDescent="0.25">
      <c r="A23" s="1">
        <v>16</v>
      </c>
      <c r="B23" s="1" t="s">
        <v>1159</v>
      </c>
      <c r="C23" s="1" t="s">
        <v>401</v>
      </c>
      <c r="D23" s="1" t="s">
        <v>1160</v>
      </c>
      <c r="E23" s="13" t="s">
        <v>28</v>
      </c>
      <c r="F23" s="13" t="s">
        <v>1075</v>
      </c>
      <c r="G23" s="14">
        <v>57500</v>
      </c>
      <c r="H23">
        <v>0</v>
      </c>
      <c r="I23" s="14">
        <f t="shared" si="0"/>
        <v>57500</v>
      </c>
      <c r="J23">
        <f t="shared" si="1"/>
        <v>1650.25</v>
      </c>
      <c r="K23" s="7">
        <v>3016.2</v>
      </c>
      <c r="L23">
        <f t="shared" si="2"/>
        <v>1748</v>
      </c>
      <c r="M23">
        <f>25+400</f>
        <v>425</v>
      </c>
      <c r="N23" s="7">
        <f t="shared" si="3"/>
        <v>6839.45</v>
      </c>
      <c r="O23" s="14">
        <f t="shared" si="4"/>
        <v>50660.55</v>
      </c>
    </row>
    <row r="24" spans="1:15" ht="24.95" customHeight="1" x14ac:dyDescent="0.25">
      <c r="A24" s="1">
        <v>17</v>
      </c>
      <c r="B24" s="1" t="s">
        <v>1239</v>
      </c>
      <c r="C24" s="1" t="s">
        <v>401</v>
      </c>
      <c r="D24" s="1" t="s">
        <v>993</v>
      </c>
      <c r="E24" s="13" t="s">
        <v>28</v>
      </c>
      <c r="F24" s="13" t="s">
        <v>37</v>
      </c>
      <c r="G24" s="14">
        <v>35000</v>
      </c>
      <c r="H24">
        <v>0</v>
      </c>
      <c r="I24" s="14">
        <v>35000</v>
      </c>
      <c r="J24">
        <f t="shared" si="1"/>
        <v>1004.5</v>
      </c>
      <c r="K24" s="7"/>
      <c r="L24">
        <f t="shared" si="2"/>
        <v>1064</v>
      </c>
      <c r="M24">
        <v>25</v>
      </c>
      <c r="N24" s="7">
        <f t="shared" si="3"/>
        <v>2093.5</v>
      </c>
      <c r="O24" s="14">
        <f t="shared" si="4"/>
        <v>32906.5</v>
      </c>
    </row>
    <row r="25" spans="1:15" ht="24.95" customHeight="1" x14ac:dyDescent="0.25">
      <c r="A25" s="1">
        <v>18</v>
      </c>
      <c r="B25" s="1" t="s">
        <v>1325</v>
      </c>
      <c r="C25" s="1" t="s">
        <v>401</v>
      </c>
      <c r="D25" s="1" t="s">
        <v>196</v>
      </c>
      <c r="E25" s="13" t="s">
        <v>28</v>
      </c>
      <c r="F25" s="13" t="s">
        <v>1075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5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1163</v>
      </c>
      <c r="C26" s="1" t="s">
        <v>1164</v>
      </c>
      <c r="D26" s="1" t="s">
        <v>1117</v>
      </c>
      <c r="E26" s="13" t="s">
        <v>28</v>
      </c>
      <c r="F26" s="13" t="s">
        <v>1075</v>
      </c>
      <c r="G26" s="14">
        <v>56750</v>
      </c>
      <c r="H26">
        <v>0</v>
      </c>
      <c r="I26" s="14">
        <f t="shared" ref="I26:I34" si="6">+G26+H26</f>
        <v>56750</v>
      </c>
      <c r="J26">
        <v>1628.73</v>
      </c>
      <c r="K26" s="7">
        <v>2875.06</v>
      </c>
      <c r="L26">
        <f t="shared" si="2"/>
        <v>1725.2</v>
      </c>
      <c r="M26">
        <f>25+400</f>
        <v>425</v>
      </c>
      <c r="N26" s="7">
        <f>+J26+K26+L26+M26</f>
        <v>6653.99</v>
      </c>
      <c r="O26" s="14">
        <f t="shared" si="4"/>
        <v>50096.01</v>
      </c>
    </row>
    <row r="27" spans="1:15" ht="24.95" customHeight="1" x14ac:dyDescent="0.25">
      <c r="A27" s="1">
        <v>20</v>
      </c>
      <c r="B27" s="1" t="s">
        <v>1176</v>
      </c>
      <c r="C27" s="1" t="s">
        <v>1175</v>
      </c>
      <c r="D27" s="1" t="s">
        <v>182</v>
      </c>
      <c r="E27" s="13" t="s">
        <v>28</v>
      </c>
      <c r="F27" s="13" t="s">
        <v>1075</v>
      </c>
      <c r="G27" s="14">
        <v>50000</v>
      </c>
      <c r="H27">
        <v>0</v>
      </c>
      <c r="I27" s="14">
        <f t="shared" si="6"/>
        <v>50000</v>
      </c>
      <c r="J27">
        <f t="shared" ref="J27:J59" si="7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8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1177</v>
      </c>
      <c r="C28" s="1" t="s">
        <v>1175</v>
      </c>
      <c r="D28" s="1" t="s">
        <v>1117</v>
      </c>
      <c r="E28" s="13" t="s">
        <v>28</v>
      </c>
      <c r="F28" s="13" t="s">
        <v>1075</v>
      </c>
      <c r="G28" s="14">
        <v>51750</v>
      </c>
      <c r="H28">
        <v>0</v>
      </c>
      <c r="I28" s="14">
        <f t="shared" si="6"/>
        <v>51750</v>
      </c>
      <c r="J28">
        <v>1485.23</v>
      </c>
      <c r="K28" s="7">
        <v>2100.9899999999998</v>
      </c>
      <c r="L28">
        <f t="shared" si="2"/>
        <v>1573.2</v>
      </c>
      <c r="M28">
        <f>25+400</f>
        <v>425</v>
      </c>
      <c r="N28" s="7">
        <f t="shared" si="8"/>
        <v>5584.42</v>
      </c>
      <c r="O28" s="14">
        <f t="shared" si="4"/>
        <v>46165.58</v>
      </c>
    </row>
    <row r="29" spans="1:15" ht="24.95" customHeight="1" x14ac:dyDescent="0.25">
      <c r="A29" s="1">
        <v>22</v>
      </c>
      <c r="B29" s="1" t="s">
        <v>1178</v>
      </c>
      <c r="C29" s="1" t="s">
        <v>1175</v>
      </c>
      <c r="D29" s="1" t="s">
        <v>1179</v>
      </c>
      <c r="E29" s="13" t="s">
        <v>28</v>
      </c>
      <c r="F29" s="13" t="s">
        <v>37</v>
      </c>
      <c r="G29" s="14">
        <v>50000</v>
      </c>
      <c r="H29">
        <v>0</v>
      </c>
      <c r="I29" s="14">
        <f t="shared" si="6"/>
        <v>50000</v>
      </c>
      <c r="J29">
        <f t="shared" si="7"/>
        <v>1435</v>
      </c>
      <c r="K29" s="7">
        <v>1854</v>
      </c>
      <c r="L29">
        <f t="shared" si="2"/>
        <v>1520</v>
      </c>
      <c r="M29">
        <f>25+3430.92</f>
        <v>3455.92</v>
      </c>
      <c r="N29" s="7">
        <f t="shared" si="8"/>
        <v>8264.92</v>
      </c>
      <c r="O29" s="14">
        <f t="shared" si="4"/>
        <v>41735.08</v>
      </c>
    </row>
    <row r="30" spans="1:15" ht="24.95" customHeight="1" x14ac:dyDescent="0.25">
      <c r="A30" s="1">
        <v>23</v>
      </c>
      <c r="B30" s="1" t="s">
        <v>1180</v>
      </c>
      <c r="C30" s="1" t="s">
        <v>1175</v>
      </c>
      <c r="D30" s="1" t="s">
        <v>182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6"/>
        <v>50000</v>
      </c>
      <c r="J30">
        <f t="shared" si="7"/>
        <v>1435</v>
      </c>
      <c r="K30" s="7">
        <v>1854</v>
      </c>
      <c r="L30">
        <f t="shared" si="2"/>
        <v>1520</v>
      </c>
      <c r="M30">
        <v>25</v>
      </c>
      <c r="N30" s="7">
        <f t="shared" si="8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1183</v>
      </c>
      <c r="C31" s="1" t="s">
        <v>1175</v>
      </c>
      <c r="D31" s="1" t="s">
        <v>1184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6"/>
        <v>60000</v>
      </c>
      <c r="J31">
        <f t="shared" si="7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8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1186</v>
      </c>
      <c r="C32" s="1" t="s">
        <v>216</v>
      </c>
      <c r="D32" s="1" t="s">
        <v>196</v>
      </c>
      <c r="E32" s="13" t="s">
        <v>28</v>
      </c>
      <c r="F32" s="13" t="s">
        <v>1075</v>
      </c>
      <c r="G32" s="14">
        <v>57500</v>
      </c>
      <c r="H32">
        <v>0</v>
      </c>
      <c r="I32" s="14">
        <f t="shared" si="6"/>
        <v>57500</v>
      </c>
      <c r="J32">
        <f t="shared" si="7"/>
        <v>1650.25</v>
      </c>
      <c r="K32" s="7">
        <v>3016.2</v>
      </c>
      <c r="L32">
        <f t="shared" si="2"/>
        <v>1748</v>
      </c>
      <c r="M32">
        <v>25</v>
      </c>
      <c r="N32" s="7">
        <f t="shared" si="8"/>
        <v>6439.45</v>
      </c>
      <c r="O32" s="14">
        <f t="shared" si="4"/>
        <v>51060.55</v>
      </c>
    </row>
    <row r="33" spans="1:15" ht="24.95" customHeight="1" x14ac:dyDescent="0.25">
      <c r="A33" s="1">
        <v>26</v>
      </c>
      <c r="B33" s="1" t="s">
        <v>1189</v>
      </c>
      <c r="C33" s="1" t="s">
        <v>1190</v>
      </c>
      <c r="D33" s="1" t="s">
        <v>1160</v>
      </c>
      <c r="E33" s="13" t="s">
        <v>28</v>
      </c>
      <c r="F33" s="13" t="s">
        <v>1075</v>
      </c>
      <c r="G33" s="14">
        <v>57500</v>
      </c>
      <c r="H33">
        <v>0</v>
      </c>
      <c r="I33" s="14">
        <f t="shared" si="6"/>
        <v>57500</v>
      </c>
      <c r="J33">
        <f t="shared" si="7"/>
        <v>1650.25</v>
      </c>
      <c r="K33" s="7">
        <v>3016.2</v>
      </c>
      <c r="L33">
        <f t="shared" si="2"/>
        <v>1748</v>
      </c>
      <c r="M33">
        <f>25+3830.92</f>
        <v>3855.92</v>
      </c>
      <c r="N33" s="7">
        <f t="shared" si="8"/>
        <v>10270.369999999999</v>
      </c>
      <c r="O33" s="14">
        <f t="shared" si="4"/>
        <v>47229.630000000005</v>
      </c>
    </row>
    <row r="34" spans="1:15" ht="24.95" customHeight="1" x14ac:dyDescent="0.25">
      <c r="A34" s="1">
        <v>27</v>
      </c>
      <c r="B34" s="1" t="s">
        <v>1191</v>
      </c>
      <c r="C34" s="1" t="s">
        <v>1190</v>
      </c>
      <c r="D34" s="1" t="s">
        <v>1160</v>
      </c>
      <c r="E34" s="13" t="s">
        <v>28</v>
      </c>
      <c r="F34" s="13" t="s">
        <v>37</v>
      </c>
      <c r="G34" s="14">
        <v>57500</v>
      </c>
      <c r="H34">
        <v>0</v>
      </c>
      <c r="I34" s="14">
        <f t="shared" si="6"/>
        <v>57500</v>
      </c>
      <c r="J34">
        <f t="shared" si="7"/>
        <v>1650.25</v>
      </c>
      <c r="K34" s="7">
        <v>3016.2</v>
      </c>
      <c r="L34">
        <f t="shared" si="2"/>
        <v>1748</v>
      </c>
      <c r="M34">
        <f>25+14479.75</f>
        <v>14504.75</v>
      </c>
      <c r="N34" s="7">
        <f t="shared" si="8"/>
        <v>20919.2</v>
      </c>
      <c r="O34" s="14">
        <f t="shared" si="4"/>
        <v>36580.800000000003</v>
      </c>
    </row>
    <row r="35" spans="1:15" ht="24.95" customHeight="1" x14ac:dyDescent="0.25">
      <c r="A35" s="1">
        <v>28</v>
      </c>
      <c r="B35" s="1" t="s">
        <v>1194</v>
      </c>
      <c r="C35" s="1" t="s">
        <v>1195</v>
      </c>
      <c r="D35" s="1" t="s">
        <v>196</v>
      </c>
      <c r="E35" s="13" t="s">
        <v>28</v>
      </c>
      <c r="F35" s="13" t="s">
        <v>1075</v>
      </c>
      <c r="G35" s="14">
        <v>46000</v>
      </c>
      <c r="H35">
        <v>0</v>
      </c>
      <c r="I35" s="14">
        <f>+G35+H35</f>
        <v>46000</v>
      </c>
      <c r="J35">
        <f t="shared" si="7"/>
        <v>1320.2</v>
      </c>
      <c r="K35" s="7">
        <v>1289.46</v>
      </c>
      <c r="L35">
        <f t="shared" si="2"/>
        <v>1398.4</v>
      </c>
      <c r="M35">
        <f>25+400</f>
        <v>425</v>
      </c>
      <c r="N35" s="7">
        <f t="shared" si="8"/>
        <v>4433.0599999999995</v>
      </c>
      <c r="O35" s="14">
        <f t="shared" si="4"/>
        <v>41566.94</v>
      </c>
    </row>
    <row r="36" spans="1:15" ht="24.95" customHeight="1" x14ac:dyDescent="0.25">
      <c r="A36" s="1">
        <v>29</v>
      </c>
      <c r="B36" s="1" t="s">
        <v>1201</v>
      </c>
      <c r="C36" s="1" t="s">
        <v>963</v>
      </c>
      <c r="D36" s="1" t="s">
        <v>1117</v>
      </c>
      <c r="E36" s="13" t="s">
        <v>28</v>
      </c>
      <c r="F36" s="13" t="s">
        <v>1075</v>
      </c>
      <c r="G36" s="14">
        <v>50000</v>
      </c>
      <c r="H36">
        <v>0</v>
      </c>
      <c r="I36" s="14">
        <f t="shared" ref="I36:I58" si="9">+G36+H36</f>
        <v>50000</v>
      </c>
      <c r="J36">
        <f t="shared" si="7"/>
        <v>1435</v>
      </c>
      <c r="K36" s="7">
        <v>1854</v>
      </c>
      <c r="L36">
        <f t="shared" si="2"/>
        <v>1520</v>
      </c>
      <c r="M36">
        <v>25</v>
      </c>
      <c r="N36" s="7">
        <f t="shared" si="8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1203</v>
      </c>
      <c r="C37" s="1" t="s">
        <v>1059</v>
      </c>
      <c r="D37" s="1" t="s">
        <v>1117</v>
      </c>
      <c r="E37" s="13" t="s">
        <v>28</v>
      </c>
      <c r="F37" s="13" t="s">
        <v>37</v>
      </c>
      <c r="G37" s="14">
        <v>40250</v>
      </c>
      <c r="H37">
        <v>0</v>
      </c>
      <c r="I37" s="14">
        <f t="shared" si="9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8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1207</v>
      </c>
      <c r="C38" s="1" t="s">
        <v>1059</v>
      </c>
      <c r="D38" s="1" t="s">
        <v>1117</v>
      </c>
      <c r="E38" s="13" t="s">
        <v>28</v>
      </c>
      <c r="F38" s="13" t="s">
        <v>1075</v>
      </c>
      <c r="G38" s="14">
        <v>46000</v>
      </c>
      <c r="H38">
        <v>0</v>
      </c>
      <c r="I38" s="14">
        <f t="shared" si="9"/>
        <v>46000</v>
      </c>
      <c r="J38">
        <f t="shared" si="7"/>
        <v>1320.2</v>
      </c>
      <c r="K38" s="7">
        <v>1289.46</v>
      </c>
      <c r="L38">
        <f t="shared" si="2"/>
        <v>1398.4</v>
      </c>
      <c r="M38">
        <f>400+25</f>
        <v>425</v>
      </c>
      <c r="N38" s="7">
        <f t="shared" si="8"/>
        <v>4433.0599999999995</v>
      </c>
      <c r="O38" s="14">
        <f t="shared" si="4"/>
        <v>41566.94</v>
      </c>
    </row>
    <row r="39" spans="1:15" ht="24.95" customHeight="1" x14ac:dyDescent="0.25">
      <c r="A39" s="1">
        <v>32</v>
      </c>
      <c r="B39" s="1" t="s">
        <v>1208</v>
      </c>
      <c r="C39" s="1" t="s">
        <v>1059</v>
      </c>
      <c r="D39" s="1" t="s">
        <v>1117</v>
      </c>
      <c r="E39" s="13" t="s">
        <v>28</v>
      </c>
      <c r="F39" s="13" t="s">
        <v>1075</v>
      </c>
      <c r="G39" s="14">
        <v>50000</v>
      </c>
      <c r="H39">
        <v>0</v>
      </c>
      <c r="I39" s="14">
        <f t="shared" si="9"/>
        <v>50000</v>
      </c>
      <c r="J39">
        <f t="shared" si="7"/>
        <v>1435</v>
      </c>
      <c r="K39" s="7">
        <v>1854</v>
      </c>
      <c r="L39">
        <f t="shared" si="2"/>
        <v>1520</v>
      </c>
      <c r="M39">
        <v>25</v>
      </c>
      <c r="N39" s="7">
        <f t="shared" si="8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1209</v>
      </c>
      <c r="C40" s="1" t="s">
        <v>1059</v>
      </c>
      <c r="D40" s="1" t="s">
        <v>196</v>
      </c>
      <c r="E40" s="13" t="s">
        <v>28</v>
      </c>
      <c r="F40" s="13" t="s">
        <v>1075</v>
      </c>
      <c r="G40" s="14">
        <v>57500</v>
      </c>
      <c r="H40">
        <v>0</v>
      </c>
      <c r="I40" s="14">
        <f t="shared" si="9"/>
        <v>57500</v>
      </c>
      <c r="J40">
        <f t="shared" si="7"/>
        <v>1650.25</v>
      </c>
      <c r="K40" s="7">
        <v>3016.2</v>
      </c>
      <c r="L40">
        <f t="shared" si="2"/>
        <v>1748</v>
      </c>
      <c r="M40">
        <f>25+400</f>
        <v>425</v>
      </c>
      <c r="N40" s="7">
        <f t="shared" si="8"/>
        <v>6839.45</v>
      </c>
      <c r="O40" s="14">
        <f t="shared" si="4"/>
        <v>50660.55</v>
      </c>
    </row>
    <row r="41" spans="1:15" ht="24.95" customHeight="1" x14ac:dyDescent="0.25">
      <c r="A41" s="1">
        <v>34</v>
      </c>
      <c r="B41" s="1" t="s">
        <v>1210</v>
      </c>
      <c r="C41" s="1" t="s">
        <v>1059</v>
      </c>
      <c r="D41" s="1" t="s">
        <v>1060</v>
      </c>
      <c r="E41" s="13" t="s">
        <v>28</v>
      </c>
      <c r="F41" s="13" t="s">
        <v>1075</v>
      </c>
      <c r="G41" s="14">
        <v>50000</v>
      </c>
      <c r="H41">
        <v>0</v>
      </c>
      <c r="I41" s="14">
        <f t="shared" si="9"/>
        <v>50000</v>
      </c>
      <c r="J41">
        <f t="shared" si="7"/>
        <v>1435</v>
      </c>
      <c r="K41" s="7">
        <v>1854</v>
      </c>
      <c r="L41">
        <f t="shared" si="2"/>
        <v>1520</v>
      </c>
      <c r="M41">
        <v>25</v>
      </c>
      <c r="N41" s="7">
        <f t="shared" si="8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1211</v>
      </c>
      <c r="C42" s="1" t="s">
        <v>1059</v>
      </c>
      <c r="D42" s="1" t="s">
        <v>196</v>
      </c>
      <c r="E42" s="13" t="s">
        <v>28</v>
      </c>
      <c r="F42" s="13" t="s">
        <v>1075</v>
      </c>
      <c r="G42" s="14">
        <v>46000</v>
      </c>
      <c r="H42">
        <v>0</v>
      </c>
      <c r="I42" s="14">
        <f t="shared" si="9"/>
        <v>46000</v>
      </c>
      <c r="J42">
        <f t="shared" si="7"/>
        <v>1320.2</v>
      </c>
      <c r="K42" s="7">
        <v>1289.46</v>
      </c>
      <c r="L42">
        <f t="shared" si="2"/>
        <v>1398.4</v>
      </c>
      <c r="M42">
        <f>25+400</f>
        <v>425</v>
      </c>
      <c r="N42" s="7">
        <f t="shared" si="8"/>
        <v>4433.0599999999995</v>
      </c>
      <c r="O42" s="14">
        <f t="shared" si="4"/>
        <v>41566.94</v>
      </c>
    </row>
    <row r="43" spans="1:15" ht="24.95" customHeight="1" x14ac:dyDescent="0.25">
      <c r="A43" s="1">
        <v>36</v>
      </c>
      <c r="B43" s="1" t="s">
        <v>1212</v>
      </c>
      <c r="C43" s="1" t="s">
        <v>1059</v>
      </c>
      <c r="D43" s="1" t="s">
        <v>196</v>
      </c>
      <c r="E43" s="13" t="s">
        <v>28</v>
      </c>
      <c r="F43" s="13" t="s">
        <v>1075</v>
      </c>
      <c r="G43" s="14">
        <v>57500</v>
      </c>
      <c r="H43">
        <v>0</v>
      </c>
      <c r="I43" s="14">
        <f t="shared" si="9"/>
        <v>57500</v>
      </c>
      <c r="J43">
        <f t="shared" si="7"/>
        <v>1650.25</v>
      </c>
      <c r="K43" s="7">
        <v>3016.2</v>
      </c>
      <c r="L43">
        <f t="shared" si="2"/>
        <v>1748</v>
      </c>
      <c r="M43">
        <f>25+400</f>
        <v>425</v>
      </c>
      <c r="N43" s="7">
        <f t="shared" si="8"/>
        <v>6839.45</v>
      </c>
      <c r="O43" s="14">
        <f t="shared" si="4"/>
        <v>50660.55</v>
      </c>
    </row>
    <row r="44" spans="1:15" ht="24.95" customHeight="1" x14ac:dyDescent="0.25">
      <c r="A44" s="1">
        <v>37</v>
      </c>
      <c r="B44" s="1" t="s">
        <v>1213</v>
      </c>
      <c r="C44" s="1" t="s">
        <v>1059</v>
      </c>
      <c r="D44" s="1" t="s">
        <v>196</v>
      </c>
      <c r="E44" s="13" t="s">
        <v>28</v>
      </c>
      <c r="F44" s="13" t="s">
        <v>1075</v>
      </c>
      <c r="G44" s="14">
        <v>57500</v>
      </c>
      <c r="H44">
        <v>0</v>
      </c>
      <c r="I44" s="14">
        <f t="shared" si="9"/>
        <v>57500</v>
      </c>
      <c r="J44">
        <f t="shared" si="7"/>
        <v>1650.25</v>
      </c>
      <c r="K44" s="7">
        <v>3016.2</v>
      </c>
      <c r="L44">
        <f t="shared" si="2"/>
        <v>1748</v>
      </c>
      <c r="M44">
        <f>25+400</f>
        <v>425</v>
      </c>
      <c r="N44" s="7">
        <f t="shared" si="8"/>
        <v>6839.45</v>
      </c>
      <c r="O44" s="14">
        <f t="shared" si="4"/>
        <v>50660.55</v>
      </c>
    </row>
    <row r="45" spans="1:15" ht="24.95" customHeight="1" x14ac:dyDescent="0.25">
      <c r="A45" s="1">
        <v>38</v>
      </c>
      <c r="B45" s="1" t="s">
        <v>1214</v>
      </c>
      <c r="C45" s="1" t="s">
        <v>1059</v>
      </c>
      <c r="D45" s="1" t="s">
        <v>1117</v>
      </c>
      <c r="E45" s="13" t="s">
        <v>28</v>
      </c>
      <c r="F45" s="13" t="s">
        <v>1075</v>
      </c>
      <c r="G45" s="14">
        <v>50000</v>
      </c>
      <c r="H45">
        <v>0</v>
      </c>
      <c r="I45" s="14">
        <f t="shared" si="9"/>
        <v>50000</v>
      </c>
      <c r="J45">
        <f t="shared" si="7"/>
        <v>1435</v>
      </c>
      <c r="K45" s="7">
        <v>1854</v>
      </c>
      <c r="L45">
        <f t="shared" si="2"/>
        <v>1520</v>
      </c>
      <c r="M45">
        <v>25</v>
      </c>
      <c r="N45" s="7">
        <f t="shared" si="8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1215</v>
      </c>
      <c r="C46" s="1" t="s">
        <v>1059</v>
      </c>
      <c r="D46" s="1" t="s">
        <v>196</v>
      </c>
      <c r="E46" s="13" t="s">
        <v>28</v>
      </c>
      <c r="F46" s="13" t="s">
        <v>1075</v>
      </c>
      <c r="G46" s="14">
        <v>57500</v>
      </c>
      <c r="H46">
        <v>0</v>
      </c>
      <c r="I46" s="14">
        <f t="shared" si="9"/>
        <v>57500</v>
      </c>
      <c r="J46">
        <f t="shared" si="7"/>
        <v>1650.25</v>
      </c>
      <c r="K46" s="7">
        <v>3016.2</v>
      </c>
      <c r="L46">
        <f t="shared" si="2"/>
        <v>1748</v>
      </c>
      <c r="M46">
        <f>25+2115.46</f>
        <v>2140.46</v>
      </c>
      <c r="N46" s="7">
        <f t="shared" si="8"/>
        <v>8554.91</v>
      </c>
      <c r="O46" s="14">
        <f t="shared" si="4"/>
        <v>48945.09</v>
      </c>
    </row>
    <row r="47" spans="1:15" ht="24.95" customHeight="1" x14ac:dyDescent="0.25">
      <c r="A47" s="1">
        <v>40</v>
      </c>
      <c r="B47" s="1" t="s">
        <v>1216</v>
      </c>
      <c r="C47" s="1" t="s">
        <v>1059</v>
      </c>
      <c r="D47" s="1" t="s">
        <v>196</v>
      </c>
      <c r="E47" s="13" t="s">
        <v>28</v>
      </c>
      <c r="F47" s="13" t="s">
        <v>1075</v>
      </c>
      <c r="G47" s="14">
        <v>57500</v>
      </c>
      <c r="H47">
        <v>0</v>
      </c>
      <c r="I47" s="14">
        <f t="shared" si="9"/>
        <v>57500</v>
      </c>
      <c r="J47">
        <f t="shared" si="7"/>
        <v>1650.25</v>
      </c>
      <c r="K47" s="7">
        <v>3016.2</v>
      </c>
      <c r="L47">
        <f t="shared" si="2"/>
        <v>1748</v>
      </c>
      <c r="M47">
        <f>25+400</f>
        <v>425</v>
      </c>
      <c r="N47" s="7">
        <f t="shared" si="8"/>
        <v>6839.45</v>
      </c>
      <c r="O47" s="14">
        <f t="shared" si="4"/>
        <v>50660.55</v>
      </c>
    </row>
    <row r="48" spans="1:15" ht="24.95" customHeight="1" x14ac:dyDescent="0.25">
      <c r="A48" s="1">
        <v>41</v>
      </c>
      <c r="B48" s="1" t="s">
        <v>1217</v>
      </c>
      <c r="C48" s="1" t="s">
        <v>1059</v>
      </c>
      <c r="D48" s="1" t="s">
        <v>1060</v>
      </c>
      <c r="E48" s="13" t="s">
        <v>28</v>
      </c>
      <c r="F48" s="13" t="s">
        <v>1075</v>
      </c>
      <c r="G48" s="14">
        <v>50000</v>
      </c>
      <c r="H48">
        <v>0</v>
      </c>
      <c r="I48" s="14">
        <f t="shared" si="9"/>
        <v>50000</v>
      </c>
      <c r="J48">
        <f t="shared" si="7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8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1218</v>
      </c>
      <c r="C49" s="1" t="s">
        <v>1059</v>
      </c>
      <c r="D49" s="1" t="s">
        <v>1117</v>
      </c>
      <c r="E49" s="13" t="s">
        <v>28</v>
      </c>
      <c r="F49" s="13" t="s">
        <v>1075</v>
      </c>
      <c r="G49" s="14">
        <v>57500</v>
      </c>
      <c r="H49">
        <v>0</v>
      </c>
      <c r="I49" s="14">
        <f t="shared" si="9"/>
        <v>57500</v>
      </c>
      <c r="J49">
        <f t="shared" si="7"/>
        <v>1650.25</v>
      </c>
      <c r="K49" s="7">
        <v>3016.2</v>
      </c>
      <c r="L49">
        <f t="shared" si="2"/>
        <v>1748</v>
      </c>
      <c r="M49">
        <v>25</v>
      </c>
      <c r="N49" s="7">
        <f t="shared" si="8"/>
        <v>6439.45</v>
      </c>
      <c r="O49" s="14">
        <f t="shared" si="4"/>
        <v>51060.55</v>
      </c>
    </row>
    <row r="50" spans="1:15" ht="24.95" customHeight="1" x14ac:dyDescent="0.25">
      <c r="A50" s="1">
        <v>43</v>
      </c>
      <c r="B50" s="1" t="s">
        <v>1219</v>
      </c>
      <c r="C50" s="1" t="s">
        <v>1059</v>
      </c>
      <c r="D50" s="1" t="s">
        <v>1117</v>
      </c>
      <c r="E50" s="13" t="s">
        <v>28</v>
      </c>
      <c r="F50" s="13" t="s">
        <v>1075</v>
      </c>
      <c r="G50" s="14">
        <v>57500</v>
      </c>
      <c r="H50">
        <v>0</v>
      </c>
      <c r="I50" s="14">
        <f t="shared" si="9"/>
        <v>57500</v>
      </c>
      <c r="J50">
        <f t="shared" si="7"/>
        <v>1650.25</v>
      </c>
      <c r="K50" s="7">
        <v>3016.2</v>
      </c>
      <c r="L50">
        <f t="shared" si="2"/>
        <v>1748</v>
      </c>
      <c r="M50">
        <v>25</v>
      </c>
      <c r="N50" s="7">
        <f t="shared" si="8"/>
        <v>6439.45</v>
      </c>
      <c r="O50" s="14">
        <f t="shared" si="4"/>
        <v>51060.55</v>
      </c>
    </row>
    <row r="51" spans="1:15" ht="24.95" customHeight="1" x14ac:dyDescent="0.25">
      <c r="A51" s="1">
        <v>44</v>
      </c>
      <c r="B51" s="1" t="s">
        <v>1244</v>
      </c>
      <c r="C51" s="1" t="s">
        <v>1059</v>
      </c>
      <c r="D51" s="1" t="s">
        <v>1117</v>
      </c>
      <c r="E51" s="13" t="s">
        <v>28</v>
      </c>
      <c r="F51" s="13" t="s">
        <v>1075</v>
      </c>
      <c r="G51" s="14">
        <v>50000</v>
      </c>
      <c r="H51">
        <v>0</v>
      </c>
      <c r="I51" s="14">
        <f t="shared" si="9"/>
        <v>50000</v>
      </c>
      <c r="J51">
        <f t="shared" si="7"/>
        <v>1435</v>
      </c>
      <c r="K51" s="7">
        <v>1854</v>
      </c>
      <c r="L51">
        <f t="shared" si="2"/>
        <v>1520</v>
      </c>
      <c r="M51">
        <v>25</v>
      </c>
      <c r="N51" s="7">
        <f t="shared" si="8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1226</v>
      </c>
      <c r="C52" s="1" t="s">
        <v>1227</v>
      </c>
      <c r="D52" s="1" t="s">
        <v>1182</v>
      </c>
      <c r="E52" s="13" t="s">
        <v>28</v>
      </c>
      <c r="F52" s="13" t="s">
        <v>1075</v>
      </c>
      <c r="G52" s="14">
        <v>57500</v>
      </c>
      <c r="H52">
        <v>0</v>
      </c>
      <c r="I52" s="14">
        <f t="shared" si="9"/>
        <v>57500</v>
      </c>
      <c r="J52">
        <f t="shared" si="7"/>
        <v>1650.25</v>
      </c>
      <c r="K52" s="7">
        <v>3016.2</v>
      </c>
      <c r="L52">
        <f t="shared" si="2"/>
        <v>1748</v>
      </c>
      <c r="M52">
        <f>25+400</f>
        <v>425</v>
      </c>
      <c r="N52" s="7">
        <f t="shared" si="8"/>
        <v>6839.45</v>
      </c>
      <c r="O52" s="14">
        <f t="shared" si="4"/>
        <v>50660.55</v>
      </c>
    </row>
    <row r="53" spans="1:15" ht="24.95" customHeight="1" x14ac:dyDescent="0.25">
      <c r="A53" s="1">
        <v>46</v>
      </c>
      <c r="B53" s="1" t="s">
        <v>1228</v>
      </c>
      <c r="C53" s="1" t="s">
        <v>1229</v>
      </c>
      <c r="D53" s="1" t="s">
        <v>182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9"/>
        <v>50000</v>
      </c>
      <c r="J53">
        <f t="shared" si="7"/>
        <v>1435</v>
      </c>
      <c r="K53" s="7">
        <v>1854</v>
      </c>
      <c r="L53">
        <f t="shared" si="2"/>
        <v>1520</v>
      </c>
      <c r="M53">
        <v>25</v>
      </c>
      <c r="N53" s="7">
        <f t="shared" si="8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1230</v>
      </c>
      <c r="C54" s="1" t="s">
        <v>1229</v>
      </c>
      <c r="D54" s="1" t="s">
        <v>182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9"/>
        <v>50000</v>
      </c>
      <c r="J54">
        <f t="shared" si="7"/>
        <v>1435</v>
      </c>
      <c r="K54" s="7">
        <v>1854</v>
      </c>
      <c r="L54">
        <f t="shared" si="2"/>
        <v>1520</v>
      </c>
      <c r="M54">
        <v>25</v>
      </c>
      <c r="N54" s="7">
        <f t="shared" si="8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1231</v>
      </c>
      <c r="C55" s="1" t="s">
        <v>1229</v>
      </c>
      <c r="D55" s="1" t="s">
        <v>182</v>
      </c>
      <c r="E55" s="13" t="s">
        <v>28</v>
      </c>
      <c r="F55" s="13" t="s">
        <v>1075</v>
      </c>
      <c r="G55" s="14">
        <v>50000</v>
      </c>
      <c r="H55">
        <v>0</v>
      </c>
      <c r="I55" s="14">
        <f t="shared" si="9"/>
        <v>50000</v>
      </c>
      <c r="J55">
        <f t="shared" si="7"/>
        <v>1435</v>
      </c>
      <c r="K55" s="7">
        <v>1854</v>
      </c>
      <c r="L55">
        <f t="shared" si="2"/>
        <v>1520</v>
      </c>
      <c r="M55">
        <v>25</v>
      </c>
      <c r="N55" s="7">
        <f t="shared" si="8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1240</v>
      </c>
      <c r="C56" s="1" t="s">
        <v>1175</v>
      </c>
      <c r="D56" s="1" t="s">
        <v>1117</v>
      </c>
      <c r="E56" s="13" t="s">
        <v>28</v>
      </c>
      <c r="F56" s="13" t="s">
        <v>1075</v>
      </c>
      <c r="G56" s="14">
        <v>50000</v>
      </c>
      <c r="H56">
        <v>0</v>
      </c>
      <c r="I56" s="14">
        <f t="shared" si="9"/>
        <v>50000</v>
      </c>
      <c r="J56">
        <f t="shared" si="7"/>
        <v>1435</v>
      </c>
      <c r="K56" s="7">
        <v>1854</v>
      </c>
      <c r="L56">
        <f t="shared" si="2"/>
        <v>1520</v>
      </c>
      <c r="M56">
        <v>25</v>
      </c>
      <c r="N56" s="7">
        <f t="shared" si="8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1241</v>
      </c>
      <c r="C57" s="1" t="s">
        <v>1175</v>
      </c>
      <c r="D57" s="1" t="s">
        <v>182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9"/>
        <v>50000</v>
      </c>
      <c r="J57">
        <f t="shared" si="7"/>
        <v>1435</v>
      </c>
      <c r="K57" s="7">
        <v>1854</v>
      </c>
      <c r="L57">
        <f t="shared" si="2"/>
        <v>1520</v>
      </c>
      <c r="M57">
        <v>25</v>
      </c>
      <c r="N57" s="7">
        <f t="shared" si="8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1242</v>
      </c>
      <c r="C58" s="1" t="s">
        <v>1175</v>
      </c>
      <c r="D58" s="1" t="s">
        <v>1117</v>
      </c>
      <c r="E58" s="13" t="s">
        <v>28</v>
      </c>
      <c r="F58" s="13" t="s">
        <v>1075</v>
      </c>
      <c r="G58" s="14">
        <v>50000</v>
      </c>
      <c r="H58">
        <v>0</v>
      </c>
      <c r="I58" s="14">
        <f t="shared" si="9"/>
        <v>50000</v>
      </c>
      <c r="J58">
        <f t="shared" si="7"/>
        <v>1435</v>
      </c>
      <c r="K58" s="7">
        <v>1854</v>
      </c>
      <c r="L58">
        <f t="shared" si="2"/>
        <v>1520</v>
      </c>
      <c r="M58">
        <v>25</v>
      </c>
      <c r="N58" s="7">
        <f t="shared" si="8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1243</v>
      </c>
      <c r="C59" s="1" t="s">
        <v>1175</v>
      </c>
      <c r="D59" s="1" t="s">
        <v>1160</v>
      </c>
      <c r="E59" s="13" t="s">
        <v>28</v>
      </c>
      <c r="F59" s="13" t="s">
        <v>1075</v>
      </c>
      <c r="G59" s="14">
        <v>57500</v>
      </c>
      <c r="H59">
        <v>0</v>
      </c>
      <c r="I59" s="14">
        <v>57500</v>
      </c>
      <c r="J59">
        <f t="shared" si="7"/>
        <v>1650.25</v>
      </c>
      <c r="K59" s="7">
        <v>3016.2</v>
      </c>
      <c r="L59">
        <f t="shared" si="2"/>
        <v>1748</v>
      </c>
      <c r="M59">
        <f>3175+25</f>
        <v>3200</v>
      </c>
      <c r="N59" s="7">
        <f t="shared" si="8"/>
        <v>9614.4500000000007</v>
      </c>
      <c r="O59" s="14">
        <f t="shared" si="4"/>
        <v>47885.55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2723250</v>
      </c>
      <c r="H62" s="12">
        <f>SUM(H8:H55)</f>
        <v>0</v>
      </c>
      <c r="I62" s="12">
        <f>SUM(I8:I59)</f>
        <v>2723250</v>
      </c>
      <c r="J62" s="12">
        <f>SUM(J8:J59)</f>
        <v>78157.299999999988</v>
      </c>
      <c r="K62" s="12">
        <f>SUM(K8:K59)</f>
        <v>116636.73999999996</v>
      </c>
      <c r="L62" s="12">
        <f>SUM(L8:L59)</f>
        <v>82786.8</v>
      </c>
      <c r="M62" s="12">
        <f>SUM(M8:M61)</f>
        <v>85968.849999999991</v>
      </c>
      <c r="N62" s="12">
        <f>SUM(N8:N59)</f>
        <v>363549.69000000006</v>
      </c>
      <c r="O62" s="12">
        <f>SUM(O8:O59)</f>
        <v>2359700.3100000005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8" t="s">
        <v>871</v>
      </c>
      <c r="G67" s="58"/>
      <c r="H67" s="58"/>
    </row>
    <row r="68" spans="6:8" ht="15" customHeight="1" x14ac:dyDescent="0.25">
      <c r="F68" s="53" t="s">
        <v>872</v>
      </c>
      <c r="G68" s="53"/>
      <c r="H68" s="53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0"/>
  <sheetViews>
    <sheetView topLeftCell="A47" zoomScale="110" zoomScaleNormal="110" workbookViewId="0">
      <selection activeCell="C64" sqref="C64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16" ht="1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" ht="21" x14ac:dyDescent="0.35">
      <c r="A5" s="56" t="s">
        <v>1551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30" x14ac:dyDescent="0.25">
      <c r="C6" s="18" t="s">
        <v>4</v>
      </c>
      <c r="D6" s="59" t="s">
        <v>5</v>
      </c>
      <c r="E6" s="5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1343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1360</v>
      </c>
      <c r="C8" s="1" t="s">
        <v>1021</v>
      </c>
      <c r="D8" s="1" t="s">
        <v>1344</v>
      </c>
      <c r="E8" s="13" t="s">
        <v>28</v>
      </c>
      <c r="F8" s="13" t="s">
        <v>1075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1345</v>
      </c>
      <c r="C9" s="1" t="s">
        <v>1021</v>
      </c>
      <c r="D9" s="1" t="s">
        <v>1344</v>
      </c>
      <c r="E9" s="13" t="s">
        <v>28</v>
      </c>
      <c r="F9" s="13" t="s">
        <v>1075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1346</v>
      </c>
      <c r="C10" s="1" t="s">
        <v>1021</v>
      </c>
      <c r="D10" s="1" t="s">
        <v>1344</v>
      </c>
      <c r="E10" s="13" t="s">
        <v>28</v>
      </c>
      <c r="F10" s="13" t="s">
        <v>1075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1347</v>
      </c>
      <c r="C11" s="1" t="s">
        <v>1021</v>
      </c>
      <c r="D11" s="1" t="s">
        <v>1344</v>
      </c>
      <c r="E11" s="13" t="s">
        <v>28</v>
      </c>
      <c r="F11" s="13" t="s">
        <v>1075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1368</v>
      </c>
      <c r="C12" s="1" t="s">
        <v>1021</v>
      </c>
      <c r="D12" s="1" t="s">
        <v>1344</v>
      </c>
      <c r="E12" s="13" t="s">
        <v>28</v>
      </c>
      <c r="F12" s="13" t="s">
        <v>1075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1366</v>
      </c>
      <c r="C13" s="1" t="s">
        <v>1021</v>
      </c>
      <c r="D13" s="1" t="s">
        <v>1344</v>
      </c>
      <c r="E13" s="13" t="s">
        <v>28</v>
      </c>
      <c r="F13" s="13" t="s">
        <v>1075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1348</v>
      </c>
      <c r="C14" s="1" t="s">
        <v>1021</v>
      </c>
      <c r="D14" s="1" t="s">
        <v>1344</v>
      </c>
      <c r="E14" s="13" t="s">
        <v>28</v>
      </c>
      <c r="F14" s="13" t="s">
        <v>1075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1349</v>
      </c>
      <c r="C15" s="1" t="s">
        <v>1021</v>
      </c>
      <c r="D15" s="1" t="s">
        <v>1344</v>
      </c>
      <c r="E15" s="13" t="s">
        <v>28</v>
      </c>
      <c r="F15" s="13" t="s">
        <v>1075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1363</v>
      </c>
      <c r="C16" s="1" t="s">
        <v>1021</v>
      </c>
      <c r="D16" s="1" t="s">
        <v>1344</v>
      </c>
      <c r="E16" s="13" t="s">
        <v>28</v>
      </c>
      <c r="F16" s="13" t="s">
        <v>1075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1365</v>
      </c>
      <c r="C17" s="1" t="s">
        <v>1021</v>
      </c>
      <c r="D17" s="1" t="s">
        <v>1344</v>
      </c>
      <c r="E17" s="13" t="s">
        <v>28</v>
      </c>
      <c r="F17" s="13" t="s">
        <v>1075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1350</v>
      </c>
      <c r="C18" s="1" t="s">
        <v>1021</v>
      </c>
      <c r="D18" s="1" t="s">
        <v>1344</v>
      </c>
      <c r="E18" s="13" t="s">
        <v>28</v>
      </c>
      <c r="F18" s="13" t="s">
        <v>1075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1351</v>
      </c>
      <c r="C19" s="1" t="s">
        <v>1021</v>
      </c>
      <c r="D19" s="1" t="s">
        <v>1344</v>
      </c>
      <c r="E19" s="13" t="s">
        <v>28</v>
      </c>
      <c r="F19" s="13" t="s">
        <v>1075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1352</v>
      </c>
      <c r="C20" s="1" t="s">
        <v>1021</v>
      </c>
      <c r="D20" s="1" t="s">
        <v>1344</v>
      </c>
      <c r="E20" s="13" t="s">
        <v>28</v>
      </c>
      <c r="F20" s="13" t="s">
        <v>1075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1353</v>
      </c>
      <c r="C21" s="1" t="s">
        <v>1021</v>
      </c>
      <c r="D21" s="1" t="s">
        <v>1344</v>
      </c>
      <c r="E21" s="13" t="s">
        <v>28</v>
      </c>
      <c r="F21" s="13" t="s">
        <v>1075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1354</v>
      </c>
      <c r="C22" s="1" t="s">
        <v>1021</v>
      </c>
      <c r="D22" s="1" t="s">
        <v>1344</v>
      </c>
      <c r="E22" s="13" t="s">
        <v>28</v>
      </c>
      <c r="F22" s="13" t="s">
        <v>1075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1355</v>
      </c>
      <c r="C23" s="1" t="s">
        <v>1021</v>
      </c>
      <c r="D23" s="1" t="s">
        <v>1344</v>
      </c>
      <c r="E23" s="13" t="s">
        <v>28</v>
      </c>
      <c r="F23" s="13" t="s">
        <v>1075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1356</v>
      </c>
      <c r="C24" s="1" t="s">
        <v>1021</v>
      </c>
      <c r="D24" s="1" t="s">
        <v>1344</v>
      </c>
      <c r="E24" s="13" t="s">
        <v>28</v>
      </c>
      <c r="F24" s="13" t="s">
        <v>1075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1357</v>
      </c>
      <c r="C25" s="1" t="s">
        <v>1021</v>
      </c>
      <c r="D25" s="1" t="s">
        <v>1344</v>
      </c>
      <c r="E25" s="13" t="s">
        <v>28</v>
      </c>
      <c r="F25" s="13" t="s">
        <v>1075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1361</v>
      </c>
      <c r="C26" s="1" t="s">
        <v>1021</v>
      </c>
      <c r="D26" s="1" t="s">
        <v>1344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1367</v>
      </c>
      <c r="C27" s="1" t="s">
        <v>1021</v>
      </c>
      <c r="D27" s="1" t="s">
        <v>1344</v>
      </c>
      <c r="E27" s="13" t="s">
        <v>28</v>
      </c>
      <c r="F27" s="13" t="s">
        <v>1075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1358</v>
      </c>
      <c r="C28" s="1" t="s">
        <v>1021</v>
      </c>
      <c r="D28" s="1" t="s">
        <v>1344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1359</v>
      </c>
      <c r="C29" s="1" t="s">
        <v>1021</v>
      </c>
      <c r="D29" s="1" t="s">
        <v>1344</v>
      </c>
      <c r="E29" s="13" t="s">
        <v>28</v>
      </c>
      <c r="F29" s="13" t="s">
        <v>1075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1362</v>
      </c>
      <c r="C30" s="1" t="s">
        <v>1021</v>
      </c>
      <c r="D30" s="1" t="s">
        <v>1344</v>
      </c>
      <c r="E30" s="13" t="s">
        <v>28</v>
      </c>
      <c r="F30" s="13" t="s">
        <v>1075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1364</v>
      </c>
      <c r="C31" s="1" t="s">
        <v>1021</v>
      </c>
      <c r="D31" s="1" t="s">
        <v>1344</v>
      </c>
      <c r="E31" s="13" t="s">
        <v>28</v>
      </c>
      <c r="F31" s="13" t="s">
        <v>1075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1382</v>
      </c>
      <c r="C32" s="1" t="s">
        <v>1021</v>
      </c>
      <c r="D32" s="1" t="s">
        <v>1398</v>
      </c>
      <c r="E32" s="13" t="s">
        <v>28</v>
      </c>
      <c r="F32" s="13" t="s">
        <v>1075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1383</v>
      </c>
      <c r="C33" s="1" t="s">
        <v>1021</v>
      </c>
      <c r="D33" s="1" t="s">
        <v>1344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1384</v>
      </c>
      <c r="C34" s="1" t="s">
        <v>1021</v>
      </c>
      <c r="D34" s="1" t="s">
        <v>1344</v>
      </c>
      <c r="E34" s="13" t="s">
        <v>28</v>
      </c>
      <c r="F34" s="13" t="s">
        <v>1075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1385</v>
      </c>
      <c r="C35" s="1" t="s">
        <v>1021</v>
      </c>
      <c r="D35" s="1" t="s">
        <v>1344</v>
      </c>
      <c r="E35" s="13" t="s">
        <v>28</v>
      </c>
      <c r="F35" s="13" t="s">
        <v>1075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1508</v>
      </c>
      <c r="C36" s="1" t="s">
        <v>1021</v>
      </c>
      <c r="D36" s="1" t="s">
        <v>1344</v>
      </c>
      <c r="E36" s="13" t="s">
        <v>28</v>
      </c>
      <c r="F36" s="13" t="s">
        <v>1075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1399</v>
      </c>
      <c r="C37" s="1" t="s">
        <v>1021</v>
      </c>
      <c r="D37" s="1" t="s">
        <v>1344</v>
      </c>
      <c r="E37" s="13" t="s">
        <v>28</v>
      </c>
      <c r="F37" s="13" t="s">
        <v>1075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1450</v>
      </c>
      <c r="C38" s="1" t="s">
        <v>1021</v>
      </c>
      <c r="D38" s="1" t="s">
        <v>1470</v>
      </c>
      <c r="E38" s="13" t="s">
        <v>28</v>
      </c>
      <c r="F38" s="13" t="s">
        <v>1075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1451</v>
      </c>
      <c r="C39" s="1" t="s">
        <v>1021</v>
      </c>
      <c r="D39" s="1" t="s">
        <v>1470</v>
      </c>
      <c r="E39" s="13" t="s">
        <v>28</v>
      </c>
      <c r="F39" s="13" t="s">
        <v>1075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1452</v>
      </c>
      <c r="C40" s="1" t="s">
        <v>1021</v>
      </c>
      <c r="D40" s="1" t="s">
        <v>1470</v>
      </c>
      <c r="E40" s="13" t="s">
        <v>28</v>
      </c>
      <c r="F40" s="13" t="s">
        <v>1075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1453</v>
      </c>
      <c r="C41" s="1" t="s">
        <v>1021</v>
      </c>
      <c r="D41" s="1" t="s">
        <v>1470</v>
      </c>
      <c r="E41" s="13" t="s">
        <v>28</v>
      </c>
      <c r="F41" s="13" t="s">
        <v>1075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1454</v>
      </c>
      <c r="C42" s="1" t="s">
        <v>1021</v>
      </c>
      <c r="D42" s="1" t="s">
        <v>1470</v>
      </c>
      <c r="E42" s="13" t="s">
        <v>28</v>
      </c>
      <c r="F42" s="13" t="s">
        <v>1075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1455</v>
      </c>
      <c r="C43" s="1" t="s">
        <v>1021</v>
      </c>
      <c r="D43" s="1" t="s">
        <v>1470</v>
      </c>
      <c r="E43" s="13" t="s">
        <v>28</v>
      </c>
      <c r="F43" s="13" t="s">
        <v>1075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1456</v>
      </c>
      <c r="C44" s="1" t="s">
        <v>1021</v>
      </c>
      <c r="D44" s="1" t="s">
        <v>1470</v>
      </c>
      <c r="E44" s="13" t="s">
        <v>28</v>
      </c>
      <c r="F44" s="13" t="s">
        <v>1075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1457</v>
      </c>
      <c r="C45" s="1" t="s">
        <v>1021</v>
      </c>
      <c r="D45" s="1" t="s">
        <v>1470</v>
      </c>
      <c r="E45" s="13" t="s">
        <v>28</v>
      </c>
      <c r="F45" s="13" t="s">
        <v>1075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1458</v>
      </c>
      <c r="C46" s="1" t="s">
        <v>1021</v>
      </c>
      <c r="D46" s="1" t="s">
        <v>1470</v>
      </c>
      <c r="E46" s="13" t="s">
        <v>28</v>
      </c>
      <c r="F46" s="13" t="s">
        <v>1075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1459</v>
      </c>
      <c r="C47" s="1" t="s">
        <v>1021</v>
      </c>
      <c r="D47" s="1" t="s">
        <v>1470</v>
      </c>
      <c r="E47" s="13" t="s">
        <v>28</v>
      </c>
      <c r="F47" s="13" t="s">
        <v>1075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1460</v>
      </c>
      <c r="C48" s="1" t="s">
        <v>1021</v>
      </c>
      <c r="D48" s="1" t="s">
        <v>1470</v>
      </c>
      <c r="E48" s="13" t="s">
        <v>28</v>
      </c>
      <c r="F48" s="13" t="s">
        <v>1075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1461</v>
      </c>
      <c r="C49" s="1" t="s">
        <v>1021</v>
      </c>
      <c r="D49" s="1" t="s">
        <v>1470</v>
      </c>
      <c r="E49" s="13" t="s">
        <v>28</v>
      </c>
      <c r="F49" s="13" t="s">
        <v>1075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1462</v>
      </c>
      <c r="C50" s="1" t="s">
        <v>1021</v>
      </c>
      <c r="D50" s="1" t="s">
        <v>1470</v>
      </c>
      <c r="E50" s="13" t="s">
        <v>28</v>
      </c>
      <c r="F50" s="13" t="s">
        <v>1075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1463</v>
      </c>
      <c r="C51" s="1" t="s">
        <v>1021</v>
      </c>
      <c r="D51" s="1" t="s">
        <v>1470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1464</v>
      </c>
      <c r="C52" s="1" t="s">
        <v>1021</v>
      </c>
      <c r="D52" s="1" t="s">
        <v>1470</v>
      </c>
      <c r="E52" s="13" t="s">
        <v>28</v>
      </c>
      <c r="F52" s="13" t="s">
        <v>1075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1465</v>
      </c>
      <c r="C53" s="1" t="s">
        <v>1021</v>
      </c>
      <c r="D53" s="1" t="s">
        <v>1470</v>
      </c>
      <c r="E53" s="13" t="s">
        <v>28</v>
      </c>
      <c r="F53" s="13" t="s">
        <v>1075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1466</v>
      </c>
      <c r="C54" s="1" t="s">
        <v>1021</v>
      </c>
      <c r="D54" s="1" t="s">
        <v>1470</v>
      </c>
      <c r="E54" s="13" t="s">
        <v>28</v>
      </c>
      <c r="F54" s="13" t="s">
        <v>1075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1467</v>
      </c>
      <c r="C55" s="1" t="s">
        <v>1021</v>
      </c>
      <c r="D55" s="1" t="s">
        <v>1470</v>
      </c>
      <c r="E55" s="13" t="s">
        <v>28</v>
      </c>
      <c r="F55" s="13" t="s">
        <v>1075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1468</v>
      </c>
      <c r="C56" s="1" t="s">
        <v>1021</v>
      </c>
      <c r="D56" s="1" t="s">
        <v>1470</v>
      </c>
      <c r="E56" s="13" t="s">
        <v>28</v>
      </c>
      <c r="F56" s="13" t="s">
        <v>1075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1469</v>
      </c>
      <c r="C57" s="1" t="s">
        <v>1021</v>
      </c>
      <c r="D57" s="1" t="s">
        <v>1470</v>
      </c>
      <c r="E57" s="13" t="s">
        <v>28</v>
      </c>
      <c r="F57" s="13" t="s">
        <v>1075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1473</v>
      </c>
      <c r="C58" s="1" t="s">
        <v>1021</v>
      </c>
      <c r="D58" s="1" t="s">
        <v>1470</v>
      </c>
      <c r="E58" s="13" t="s">
        <v>28</v>
      </c>
      <c r="F58" s="13" t="s">
        <v>1075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1474</v>
      </c>
      <c r="C59" s="1" t="s">
        <v>1021</v>
      </c>
      <c r="D59" s="1" t="s">
        <v>1470</v>
      </c>
      <c r="E59" s="13" t="s">
        <v>28</v>
      </c>
      <c r="F59" s="13" t="s">
        <v>1075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1484</v>
      </c>
      <c r="C60" s="1" t="s">
        <v>1021</v>
      </c>
      <c r="D60" s="1" t="s">
        <v>1470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x14ac:dyDescent="0.25">
      <c r="E61" s="13"/>
      <c r="F61" s="13"/>
      <c r="G61" s="14"/>
      <c r="H61"/>
      <c r="I61" s="14"/>
      <c r="J61"/>
      <c r="K61" s="7"/>
      <c r="L61"/>
      <c r="M61"/>
      <c r="N61" s="7"/>
      <c r="O61" s="14"/>
    </row>
    <row r="62" spans="1:16" ht="15.75" thickBot="1" x14ac:dyDescent="0.3">
      <c r="A62" s="47"/>
      <c r="B62" s="47"/>
      <c r="C62" s="47"/>
      <c r="D62" s="47"/>
      <c r="E62" s="47"/>
      <c r="F62" s="47"/>
      <c r="G62" s="48"/>
      <c r="H62" s="48"/>
      <c r="I62" s="48"/>
      <c r="J62" s="48"/>
      <c r="K62" s="49"/>
      <c r="L62" s="49"/>
      <c r="M62" s="49"/>
      <c r="N62" s="49"/>
      <c r="O62" s="48"/>
      <c r="P62" s="48"/>
    </row>
    <row r="63" spans="1:16" ht="16.5" thickTop="1" thickBot="1" x14ac:dyDescent="0.3">
      <c r="A63" s="2"/>
      <c r="B63" s="2"/>
      <c r="C63" s="2"/>
      <c r="D63" s="2"/>
      <c r="E63" s="2"/>
      <c r="F63" s="2"/>
      <c r="G63" s="12">
        <f>SUM(G8:G62)</f>
        <v>649000</v>
      </c>
      <c r="H63" s="12">
        <f>SUM(H8:H28)</f>
        <v>0</v>
      </c>
      <c r="I63" s="12"/>
      <c r="J63" s="12">
        <f>SUM(J8:J62)</f>
        <v>649000</v>
      </c>
      <c r="K63" s="12">
        <f>SUM(K8:K26)</f>
        <v>0</v>
      </c>
      <c r="L63" s="12">
        <f>SUM(L8:L26)</f>
        <v>0</v>
      </c>
      <c r="M63" s="12">
        <f>SUM(M8:M26)</f>
        <v>0</v>
      </c>
      <c r="N63" s="12">
        <f>SUM(N8:N26)</f>
        <v>0</v>
      </c>
      <c r="O63" s="12">
        <f>SUM(O8:O62)</f>
        <v>3243.1</v>
      </c>
      <c r="P63" s="12">
        <f>SUM(P8:P62)</f>
        <v>645756.9</v>
      </c>
    </row>
    <row r="64" spans="1:16" ht="15.75" thickTop="1" x14ac:dyDescent="0.25">
      <c r="G64" s="13"/>
      <c r="H64" s="13"/>
      <c r="I64" s="13"/>
      <c r="J64" s="13"/>
      <c r="K64" s="13"/>
      <c r="L64" s="13"/>
      <c r="M64" s="13"/>
      <c r="N64" s="13"/>
      <c r="O64" s="13"/>
      <c r="P64" s="13"/>
    </row>
    <row r="66" spans="3:16" x14ac:dyDescent="0.25">
      <c r="C66" s="17"/>
    </row>
    <row r="67" spans="3:16" x14ac:dyDescent="0.25">
      <c r="F67" s="15"/>
      <c r="G67" s="15"/>
      <c r="H67" s="15"/>
      <c r="J67" s="13"/>
      <c r="K67" s="13"/>
      <c r="L67" s="13"/>
      <c r="M67" s="13"/>
      <c r="N67" s="13"/>
      <c r="O67" s="13"/>
      <c r="P67" s="13"/>
    </row>
    <row r="68" spans="3:16" x14ac:dyDescent="0.25">
      <c r="F68" s="52" t="s">
        <v>871</v>
      </c>
      <c r="G68" s="52"/>
      <c r="H68" s="52"/>
      <c r="I68" s="4"/>
      <c r="J68" s="13"/>
      <c r="K68" s="13"/>
      <c r="L68" s="13"/>
      <c r="M68" s="13"/>
      <c r="N68" s="13"/>
      <c r="O68" s="13"/>
      <c r="P68" s="13"/>
    </row>
    <row r="69" spans="3:16" x14ac:dyDescent="0.25">
      <c r="F69" s="53" t="s">
        <v>872</v>
      </c>
      <c r="G69" s="53"/>
      <c r="H69" s="53"/>
      <c r="I69" s="50"/>
      <c r="J69" s="13"/>
      <c r="K69" s="13"/>
      <c r="L69" s="13"/>
      <c r="M69" s="13"/>
      <c r="N69" s="13"/>
      <c r="O69" s="13"/>
      <c r="P69" s="13"/>
    </row>
    <row r="70" spans="3:16" x14ac:dyDescent="0.25">
      <c r="J70" s="13"/>
      <c r="K70" s="13"/>
      <c r="L70" s="13"/>
      <c r="M70" s="13"/>
      <c r="N70" s="13"/>
      <c r="O70" s="13"/>
      <c r="P70" s="13"/>
    </row>
  </sheetData>
  <mergeCells count="8">
    <mergeCell ref="F68:H68"/>
    <mergeCell ref="F69:H69"/>
    <mergeCell ref="A1:P1"/>
    <mergeCell ref="A2:P2"/>
    <mergeCell ref="A3:P3"/>
    <mergeCell ref="A4:P4"/>
    <mergeCell ref="A5:P5"/>
    <mergeCell ref="D6:E6"/>
  </mergeCells>
  <conditionalFormatting sqref="B1:B65558">
    <cfRule type="expression" dxfId="0" priority="22" stopIfTrue="1">
      <formula>AND(COUNTIF($B$1:$B$25, B1)+COUNTIF($B$27:$B$65558,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Esmerlyn Rodriguez</cp:lastModifiedBy>
  <dcterms:created xsi:type="dcterms:W3CDTF">2024-09-06T19:02:28Z</dcterms:created>
  <dcterms:modified xsi:type="dcterms:W3CDTF">2025-11-05T15:53:13Z</dcterms:modified>
</cp:coreProperties>
</file>