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activeTab="4"/>
  </bookViews>
  <sheets>
    <sheet name="Leche" sheetId="1" r:id="rId1"/>
    <sheet name="Miel" sheetId="2" r:id="rId2"/>
    <sheet name="Carne Bovina" sheetId="4" r:id="rId3"/>
    <sheet name="Carne cerdo" sheetId="6" r:id="rId4"/>
    <sheet name="Consolidado" sheetId="7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 s="1"/>
  <c r="D27" i="1"/>
  <c r="C27" i="1" s="1"/>
  <c r="D26" i="1"/>
  <c r="C26" i="1"/>
  <c r="D24" i="1"/>
  <c r="C24" i="1" s="1"/>
  <c r="D23" i="1"/>
  <c r="C23" i="1" s="1"/>
  <c r="D22" i="1"/>
  <c r="C22" i="1" s="1"/>
  <c r="D20" i="1"/>
  <c r="C20" i="1" s="1"/>
  <c r="D19" i="1"/>
  <c r="C19" i="1" s="1"/>
  <c r="D18" i="1"/>
  <c r="C18" i="1" s="1"/>
  <c r="D16" i="1"/>
  <c r="C16" i="1" s="1"/>
  <c r="D15" i="1"/>
  <c r="C15" i="1" s="1"/>
  <c r="D14" i="1"/>
  <c r="C14" i="1" s="1"/>
  <c r="D15" i="2" l="1"/>
  <c r="D16" i="2"/>
  <c r="D18" i="2"/>
  <c r="D19" i="2"/>
  <c r="D20" i="2"/>
  <c r="D22" i="2"/>
  <c r="D23" i="2"/>
  <c r="D24" i="2"/>
  <c r="D26" i="2"/>
  <c r="D27" i="2"/>
  <c r="D28" i="2"/>
  <c r="D14" i="2"/>
  <c r="D15" i="6"/>
  <c r="D16" i="6"/>
  <c r="D18" i="6"/>
  <c r="D19" i="6"/>
  <c r="D20" i="6"/>
  <c r="C20" i="6" s="1"/>
  <c r="D22" i="6"/>
  <c r="D23" i="6"/>
  <c r="D24" i="6"/>
  <c r="D26" i="6"/>
  <c r="D27" i="6"/>
  <c r="D28" i="6"/>
  <c r="D14" i="6"/>
  <c r="D15" i="4"/>
  <c r="D16" i="4"/>
  <c r="D18" i="4"/>
  <c r="D19" i="4"/>
  <c r="D20" i="4"/>
  <c r="D22" i="4"/>
  <c r="D23" i="4"/>
  <c r="D24" i="4"/>
  <c r="D26" i="4"/>
  <c r="D27" i="4"/>
  <c r="D28" i="4"/>
  <c r="D14" i="4"/>
  <c r="B29" i="6"/>
  <c r="B25" i="6"/>
  <c r="B21" i="6"/>
  <c r="B17" i="6"/>
  <c r="D17" i="6" s="1"/>
  <c r="C14" i="6" l="1"/>
  <c r="C15" i="6"/>
  <c r="C14" i="4"/>
  <c r="C15" i="4"/>
  <c r="C14" i="2"/>
  <c r="C15" i="2"/>
  <c r="C28" i="6"/>
  <c r="C27" i="2"/>
  <c r="C28" i="2"/>
  <c r="C28" i="4"/>
  <c r="C27" i="4"/>
  <c r="C26" i="2"/>
  <c r="C27" i="6"/>
  <c r="C26" i="6"/>
  <c r="C26" i="4"/>
  <c r="C24" i="2"/>
  <c r="C24" i="6"/>
  <c r="C24" i="4"/>
  <c r="C23" i="6"/>
  <c r="C23" i="4"/>
  <c r="C23" i="2"/>
  <c r="C22" i="2"/>
  <c r="C22" i="4"/>
  <c r="C22" i="6"/>
  <c r="C20" i="4"/>
  <c r="C20" i="2"/>
  <c r="C19" i="4"/>
  <c r="C19" i="6"/>
  <c r="C19" i="2"/>
  <c r="C18" i="4"/>
  <c r="C18" i="6"/>
  <c r="C18" i="2"/>
  <c r="C16" i="6"/>
  <c r="C16" i="4"/>
  <c r="C16" i="2"/>
  <c r="D29" i="6"/>
  <c r="C29" i="6" s="1"/>
  <c r="D25" i="6"/>
  <c r="C25" i="6" s="1"/>
  <c r="D21" i="6"/>
  <c r="C21" i="6" s="1"/>
  <c r="C17" i="6"/>
  <c r="B30" i="6"/>
  <c r="B29" i="4"/>
  <c r="B25" i="4"/>
  <c r="B21" i="4"/>
  <c r="D29" i="4" l="1"/>
  <c r="C29" i="4" s="1"/>
  <c r="D25" i="4"/>
  <c r="C25" i="4" s="1"/>
  <c r="D21" i="4"/>
  <c r="C21" i="4" s="1"/>
  <c r="D30" i="6"/>
  <c r="C30" i="6" s="1"/>
  <c r="B17" i="4"/>
  <c r="B29" i="2"/>
  <c r="D29" i="2" s="1"/>
  <c r="C29" i="2" s="1"/>
  <c r="B25" i="2"/>
  <c r="D25" i="2" s="1"/>
  <c r="C25" i="2" s="1"/>
  <c r="B21" i="2"/>
  <c r="D21" i="2" s="1"/>
  <c r="C21" i="2" s="1"/>
  <c r="B17" i="2"/>
  <c r="D17" i="2" s="1"/>
  <c r="C17" i="2" s="1"/>
  <c r="B29" i="1"/>
  <c r="B25" i="1"/>
  <c r="D25" i="1" s="1"/>
  <c r="C25" i="1" s="1"/>
  <c r="B21" i="1"/>
  <c r="D21" i="1" s="1"/>
  <c r="C21" i="1" s="1"/>
  <c r="B17" i="1"/>
  <c r="D17" i="1" s="1"/>
  <c r="C17" i="1" s="1"/>
  <c r="D29" i="1" l="1"/>
  <c r="C29" i="1" s="1"/>
  <c r="D17" i="4"/>
  <c r="C17" i="4" s="1"/>
  <c r="B30" i="1"/>
  <c r="D30" i="1" s="1"/>
  <c r="C30" i="1" s="1"/>
  <c r="B30" i="4"/>
  <c r="B30" i="2"/>
  <c r="D30" i="2" s="1"/>
  <c r="C30" i="2" s="1"/>
  <c r="D30" i="4" l="1"/>
  <c r="C30" i="4" s="1"/>
</calcChain>
</file>

<file path=xl/sharedStrings.xml><?xml version="1.0" encoding="utf-8"?>
<sst xmlns="http://schemas.openxmlformats.org/spreadsheetml/2006/main" count="196" uniqueCount="70">
  <si>
    <t>Total</t>
  </si>
  <si>
    <t>Enero</t>
  </si>
  <si>
    <t>Febrero</t>
  </si>
  <si>
    <t>Marzo</t>
  </si>
  <si>
    <t xml:space="preserve">Abril </t>
  </si>
  <si>
    <t>Mayo</t>
  </si>
  <si>
    <t>MES</t>
  </si>
  <si>
    <t>Julio</t>
  </si>
  <si>
    <t>PROGRAMA MEGALECHE</t>
  </si>
  <si>
    <t>Agosto</t>
  </si>
  <si>
    <t>Septiembre</t>
  </si>
  <si>
    <t>Octubre</t>
  </si>
  <si>
    <t>Noviembre</t>
  </si>
  <si>
    <t>1er Trim.</t>
  </si>
  <si>
    <t>2do Trim.</t>
  </si>
  <si>
    <t>3er Trim.</t>
  </si>
  <si>
    <t>4to Trim.</t>
  </si>
  <si>
    <t>DIRECCION DE FOMENTO</t>
  </si>
  <si>
    <t>PROGRAMA DE MATADEROS</t>
  </si>
  <si>
    <t>ESTIMADA</t>
  </si>
  <si>
    <t>TOTAL</t>
  </si>
  <si>
    <t>Junio</t>
  </si>
  <si>
    <t>PROD. APIARIOS</t>
  </si>
  <si>
    <t>MEGALECHE</t>
  </si>
  <si>
    <t>MATADEROS</t>
  </si>
  <si>
    <t>República Dominicana</t>
  </si>
  <si>
    <t>MINISTERIO DE AGRICULTURA</t>
  </si>
  <si>
    <t>Dirección General de Ganadería</t>
  </si>
  <si>
    <t>Valores expresados en kilogramos</t>
  </si>
  <si>
    <t>Valores expresados en litros</t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</si>
  <si>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Las estimaciones corresponde al 60% de datos no cubiertos por los tecnicos de esta institución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</si>
  <si>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Las estimaciones corresponde al 35% de datos no cubiertos por el programa de esta institución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</si>
  <si>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Las estimaciones corresponde al 40% de datos no cubiertos por el programa de esta institución</t>
    </r>
  </si>
  <si>
    <t>Diciembre</t>
  </si>
  <si>
    <t xml:space="preserve">Estos datos son recopilados de los 14 Mataderos que están bajo la supervisión de la DIGEGA. </t>
  </si>
  <si>
    <t xml:space="preserve">Estos datos son recopilados de los 14 Mataderos que están bajo la supervisión de la DIGEGA.  De los cuales solo 11 Sacrifican Porcinos. </t>
  </si>
  <si>
    <t>Ministerio de Agricultura</t>
  </si>
  <si>
    <t>Dirección de Fomento y Extensión Pecuaria</t>
  </si>
  <si>
    <t>Carnes</t>
  </si>
  <si>
    <t>Miel</t>
  </si>
  <si>
    <t>Leche</t>
  </si>
  <si>
    <t>Carne Res</t>
  </si>
  <si>
    <t>Carne Cerdo</t>
  </si>
  <si>
    <t>Primer Trimestre</t>
  </si>
  <si>
    <t>Litros</t>
  </si>
  <si>
    <t>Kilos</t>
  </si>
  <si>
    <t>Subtotal</t>
  </si>
  <si>
    <t>Segundo Trimestre</t>
  </si>
  <si>
    <t>Tercer Trimestre</t>
  </si>
  <si>
    <t>Cuarto Trimestre</t>
  </si>
  <si>
    <t>Nota:  Las informaciones que la  Institución no logra recolectar se estiman de las siguientes manera:</t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</si>
  <si>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</si>
  <si>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</si>
  <si>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</si>
  <si>
    <r>
      <t xml:space="preserve">Nota: (*) </t>
    </r>
    <r>
      <rPr>
        <sz val="11"/>
        <color theme="1"/>
        <rFont val="Calibri"/>
        <family val="2"/>
        <scheme val="minor"/>
      </rPr>
      <t>datos preliminales</t>
    </r>
  </si>
  <si>
    <t>Abril</t>
  </si>
  <si>
    <r>
      <t xml:space="preserve">Carne de cerdo: </t>
    </r>
    <r>
      <rPr>
        <sz val="11"/>
        <color theme="1"/>
        <rFont val="Calibri"/>
        <family val="2"/>
        <scheme val="minor"/>
      </rPr>
      <t>Se estima el  40% de los mataderos Municipales y de traspatio</t>
    </r>
  </si>
  <si>
    <t>Diciembre*</t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</si>
  <si>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Las estimaciones corresponde al 47% de datos no cubiertos por el programa de esta institución</t>
    </r>
  </si>
  <si>
    <t>“Año de la Innovación y la Competitividad”</t>
  </si>
  <si>
    <t>(*): Dato proyectado</t>
  </si>
  <si>
    <t>“Año de la Consolidación de la Seguridad Alimentaria”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</si>
  <si>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2019</t>
    </r>
  </si>
  <si>
    <t>Producción de leche  año 2020.</t>
  </si>
  <si>
    <t xml:space="preserve">Producción de miel año 2020.
</t>
  </si>
  <si>
    <t>Producción de carne de res año 2020.</t>
  </si>
  <si>
    <t>Producción de carne de cerdo año 2020.</t>
  </si>
  <si>
    <t>Producción de Productos Pecuarios   Año 2020.</t>
  </si>
  <si>
    <t xml:space="preserve">Abril*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</si>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</sst>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Arial"/>
      <family val="2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hadow/>
      <sz val="14"/>
      <color theme="1"/>
      <name val="Garamond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0" xfId="0" applyNumberFormat="1"/>
    <xf numFmtId="164" fontId="0" fillId="0" borderId="0" xfId="1" applyFont="1"/>
    <xf numFmtId="164" fontId="0" fillId="0" borderId="0" xfId="0" applyNumberFormat="1"/>
    <xf numFmtId="0" fontId="6" fillId="0" borderId="0" xfId="0" applyFont="1" applyFill="1" applyBorder="1" applyAlignment="1">
      <alignment horizontal="center" wrapText="1"/>
    </xf>
    <xf numFmtId="43" fontId="0" fillId="0" borderId="0" xfId="1" applyNumberFormat="1" applyFont="1"/>
    <xf numFmtId="0" fontId="1" fillId="0" borderId="0" xfId="0" applyFont="1" applyFill="1" applyBorder="1" applyAlignment="1">
      <alignment horizontal="center"/>
    </xf>
    <xf numFmtId="3" fontId="1" fillId="0" borderId="3" xfId="0" applyNumberFormat="1" applyFont="1" applyFill="1" applyBorder="1" applyAlignment="1" applyProtection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 applyProtection="1">
      <alignment horizontal="center"/>
    </xf>
    <xf numFmtId="0" fontId="2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2" borderId="9" xfId="0" applyFill="1" applyBorder="1"/>
    <xf numFmtId="0" fontId="17" fillId="2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9" xfId="0" applyFont="1" applyBorder="1"/>
    <xf numFmtId="165" fontId="18" fillId="0" borderId="9" xfId="1" applyNumberFormat="1" applyFont="1" applyBorder="1"/>
    <xf numFmtId="165" fontId="0" fillId="0" borderId="0" xfId="1" applyNumberFormat="1" applyFont="1" applyFill="1" applyBorder="1"/>
    <xf numFmtId="0" fontId="16" fillId="4" borderId="9" xfId="0" applyFont="1" applyFill="1" applyBorder="1"/>
    <xf numFmtId="165" fontId="16" fillId="4" borderId="9" xfId="1" applyNumberFormat="1" applyFont="1" applyFill="1" applyBorder="1"/>
    <xf numFmtId="165" fontId="16" fillId="0" borderId="0" xfId="1" applyNumberFormat="1" applyFont="1" applyFill="1" applyBorder="1"/>
    <xf numFmtId="0" fontId="16" fillId="3" borderId="9" xfId="0" applyFont="1" applyFill="1" applyBorder="1"/>
    <xf numFmtId="165" fontId="16" fillId="3" borderId="9" xfId="1" applyNumberFormat="1" applyFont="1" applyFill="1" applyBorder="1"/>
    <xf numFmtId="0" fontId="16" fillId="4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165" fontId="16" fillId="3" borderId="9" xfId="1" applyNumberFormat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6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381001</xdr:colOff>
      <xdr:row>0</xdr:row>
      <xdr:rowOff>85725</xdr:rowOff>
    </xdr:from>
    <xdr:to>
      <xdr:col>2</xdr:col>
      <xdr:colOff>118438</xdr:colOff>
      <xdr:row>5</xdr:row>
      <xdr:rowOff>0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1" y="85725"/>
          <a:ext cx="1061412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</xdr:rowOff>
    </xdr:from>
    <xdr:to>
      <xdr:col>1</xdr:col>
      <xdr:colOff>1524000</xdr:colOff>
      <xdr:row>5</xdr:row>
      <xdr:rowOff>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"/>
          <a:ext cx="1028700" cy="762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</xdr:rowOff>
    </xdr:from>
    <xdr:to>
      <xdr:col>1</xdr:col>
      <xdr:colOff>1524000</xdr:colOff>
      <xdr:row>5</xdr:row>
      <xdr:rowOff>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1"/>
          <a:ext cx="1028700" cy="9525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1</xdr:rowOff>
    </xdr:from>
    <xdr:to>
      <xdr:col>2</xdr:col>
      <xdr:colOff>28575</xdr:colOff>
      <xdr:row>5</xdr:row>
      <xdr:rowOff>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5025" y="1"/>
          <a:ext cx="857250" cy="9525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0</xdr:row>
      <xdr:rowOff>142874</xdr:rowOff>
    </xdr:from>
    <xdr:to>
      <xdr:col>2</xdr:col>
      <xdr:colOff>609600</xdr:colOff>
      <xdr:row>5</xdr:row>
      <xdr:rowOff>28575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9300" y="142874"/>
          <a:ext cx="819150" cy="83820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533401</xdr:colOff>
      <xdr:row>3</xdr:row>
      <xdr:rowOff>85726</xdr:rowOff>
    </xdr:from>
    <xdr:to>
      <xdr:col>4</xdr:col>
      <xdr:colOff>571500</xdr:colOff>
      <xdr:row>6</xdr:row>
      <xdr:rowOff>167716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657226"/>
          <a:ext cx="1019174" cy="65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2</xdr:row>
      <xdr:rowOff>19050</xdr:rowOff>
    </xdr:from>
    <xdr:to>
      <xdr:col>1</xdr:col>
      <xdr:colOff>13070</xdr:colOff>
      <xdr:row>6</xdr:row>
      <xdr:rowOff>171450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00050"/>
          <a:ext cx="112749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1" workbookViewId="0">
      <selection activeCell="B20" sqref="B20"/>
    </sheetView>
  </sheetViews>
  <sheetFormatPr defaultColWidth="11.42578125" defaultRowHeight="15" x14ac:dyDescent="0.25"/>
  <cols>
    <col min="1" max="1" width="22.85546875" customWidth="1"/>
    <col min="2" max="2" width="19.85546875" customWidth="1"/>
    <col min="3" max="3" width="15.85546875" bestFit="1" customWidth="1"/>
    <col min="4" max="4" width="15.5703125" bestFit="1" customWidth="1"/>
    <col min="5" max="8" width="14" customWidth="1"/>
  </cols>
  <sheetData>
    <row r="1" spans="1:8" ht="15" customHeight="1" x14ac:dyDescent="0.4">
      <c r="D1" s="13"/>
      <c r="E1" s="1"/>
      <c r="F1" s="1"/>
      <c r="G1" s="1"/>
      <c r="H1" s="1"/>
    </row>
    <row r="2" spans="1:8" ht="15" customHeight="1" x14ac:dyDescent="0.4">
      <c r="D2" s="13"/>
      <c r="E2" s="1"/>
      <c r="F2" s="1"/>
      <c r="G2" s="1"/>
      <c r="H2" s="1"/>
    </row>
    <row r="3" spans="1:8" ht="15" customHeight="1" x14ac:dyDescent="0.4">
      <c r="D3" s="13"/>
      <c r="E3" s="1"/>
      <c r="F3" s="1"/>
      <c r="G3" s="1"/>
      <c r="H3" s="1"/>
    </row>
    <row r="4" spans="1:8" ht="24" customHeight="1" x14ac:dyDescent="0.25">
      <c r="D4" s="13"/>
    </row>
    <row r="5" spans="1:8" x14ac:dyDescent="0.25">
      <c r="D5" s="13"/>
    </row>
    <row r="6" spans="1:8" x14ac:dyDescent="0.25">
      <c r="A6" s="52" t="s">
        <v>25</v>
      </c>
      <c r="B6" s="52"/>
      <c r="C6" s="52"/>
      <c r="D6" s="52"/>
      <c r="G6" s="10"/>
      <c r="H6" s="10"/>
    </row>
    <row r="7" spans="1:8" ht="23.25" x14ac:dyDescent="0.35">
      <c r="A7" s="53" t="s">
        <v>26</v>
      </c>
      <c r="B7" s="53"/>
      <c r="C7" s="53"/>
      <c r="D7" s="53"/>
      <c r="G7" s="9"/>
    </row>
    <row r="8" spans="1:8" ht="22.5" x14ac:dyDescent="0.35">
      <c r="A8" s="54" t="s">
        <v>27</v>
      </c>
      <c r="B8" s="54"/>
      <c r="C8" s="54"/>
      <c r="D8" s="54"/>
      <c r="G8" s="10"/>
      <c r="H8" s="11"/>
    </row>
    <row r="9" spans="1:8" ht="19.5" x14ac:dyDescent="0.35">
      <c r="A9" s="55" t="s">
        <v>61</v>
      </c>
      <c r="B9" s="55"/>
      <c r="C9" s="55"/>
      <c r="D9" s="55"/>
    </row>
    <row r="10" spans="1:8" ht="30" x14ac:dyDescent="0.4">
      <c r="A10" s="49" t="s">
        <v>8</v>
      </c>
      <c r="B10" s="49"/>
      <c r="C10" s="49"/>
      <c r="D10" s="49"/>
      <c r="G10" s="9"/>
    </row>
    <row r="11" spans="1:8" ht="30" x14ac:dyDescent="0.4">
      <c r="A11" s="49" t="s">
        <v>63</v>
      </c>
      <c r="B11" s="49"/>
      <c r="C11" s="49"/>
      <c r="D11" s="49"/>
      <c r="F11" s="9"/>
    </row>
    <row r="12" spans="1:8" ht="21" thickBot="1" x14ac:dyDescent="0.35">
      <c r="A12" s="51" t="s">
        <v>29</v>
      </c>
      <c r="B12" s="51"/>
      <c r="C12" s="51"/>
      <c r="D12" s="51"/>
    </row>
    <row r="13" spans="1:8" ht="22.5" x14ac:dyDescent="0.3">
      <c r="A13" s="2" t="s">
        <v>6</v>
      </c>
      <c r="B13" s="3" t="s">
        <v>23</v>
      </c>
      <c r="C13" s="3" t="s">
        <v>19</v>
      </c>
      <c r="D13" s="3" t="s">
        <v>20</v>
      </c>
    </row>
    <row r="14" spans="1:8" ht="18.75" x14ac:dyDescent="0.3">
      <c r="A14" s="4" t="s">
        <v>1</v>
      </c>
      <c r="B14" s="5">
        <v>41433019</v>
      </c>
      <c r="C14" s="5">
        <f t="shared" ref="C14:C29" si="0">IF(B14="","",D14*0.47)</f>
        <v>36742488.547169805</v>
      </c>
      <c r="D14" s="15">
        <f t="shared" ref="D14:D29" si="1">IF(B14="","",B14/0.53)</f>
        <v>78175507.547169805</v>
      </c>
    </row>
    <row r="15" spans="1:8" ht="18.75" x14ac:dyDescent="0.3">
      <c r="A15" s="4" t="s">
        <v>2</v>
      </c>
      <c r="B15" s="5">
        <v>37881418</v>
      </c>
      <c r="C15" s="5">
        <f t="shared" si="0"/>
        <v>33592955.584905654</v>
      </c>
      <c r="D15" s="15">
        <f t="shared" si="1"/>
        <v>71474373.584905654</v>
      </c>
      <c r="G15" s="10"/>
    </row>
    <row r="16" spans="1:8" ht="19.5" thickBot="1" x14ac:dyDescent="0.35">
      <c r="A16" s="7" t="s">
        <v>3</v>
      </c>
      <c r="B16" s="18">
        <v>39686814</v>
      </c>
      <c r="C16" s="19">
        <f t="shared" si="0"/>
        <v>35193967.132075474</v>
      </c>
      <c r="D16" s="20">
        <f t="shared" si="1"/>
        <v>74880781.132075474</v>
      </c>
    </row>
    <row r="17" spans="1:8" ht="19.5" thickBot="1" x14ac:dyDescent="0.35">
      <c r="A17" s="8" t="s">
        <v>13</v>
      </c>
      <c r="B17" s="16">
        <f>SUM(B14:B16)</f>
        <v>119001251</v>
      </c>
      <c r="C17" s="17">
        <f t="shared" si="0"/>
        <v>105529411.26415093</v>
      </c>
      <c r="D17" s="28">
        <f t="shared" si="1"/>
        <v>224530662.26415092</v>
      </c>
    </row>
    <row r="18" spans="1:8" ht="18.75" x14ac:dyDescent="0.3">
      <c r="A18" s="21" t="s">
        <v>68</v>
      </c>
      <c r="B18" s="22"/>
      <c r="C18" s="23" t="str">
        <f t="shared" si="0"/>
        <v/>
      </c>
      <c r="D18" s="24" t="str">
        <f t="shared" si="1"/>
        <v/>
      </c>
      <c r="F18" s="10"/>
      <c r="G18" s="11"/>
      <c r="H18" s="11"/>
    </row>
    <row r="19" spans="1:8" ht="18.75" x14ac:dyDescent="0.3">
      <c r="A19" s="4" t="s">
        <v>5</v>
      </c>
      <c r="B19" s="6"/>
      <c r="C19" s="5" t="str">
        <f t="shared" si="0"/>
        <v/>
      </c>
      <c r="D19" s="15" t="str">
        <f t="shared" si="1"/>
        <v/>
      </c>
      <c r="E19" s="10"/>
      <c r="F19" s="10"/>
      <c r="G19" s="11"/>
      <c r="H19" s="11"/>
    </row>
    <row r="20" spans="1:8" ht="19.5" thickBot="1" x14ac:dyDescent="0.35">
      <c r="A20" s="7" t="s">
        <v>21</v>
      </c>
      <c r="B20" s="18"/>
      <c r="C20" s="19" t="str">
        <f t="shared" si="0"/>
        <v/>
      </c>
      <c r="D20" s="20" t="str">
        <f t="shared" si="1"/>
        <v/>
      </c>
      <c r="E20" s="10"/>
      <c r="F20" s="10"/>
      <c r="G20" s="11"/>
      <c r="H20" s="11"/>
    </row>
    <row r="21" spans="1:8" ht="19.5" thickBot="1" x14ac:dyDescent="0.35">
      <c r="A21" s="8" t="s">
        <v>14</v>
      </c>
      <c r="B21" s="16">
        <f>SUM(B18:B20)</f>
        <v>0</v>
      </c>
      <c r="C21" s="17">
        <f t="shared" si="0"/>
        <v>0</v>
      </c>
      <c r="D21" s="28">
        <f t="shared" si="1"/>
        <v>0</v>
      </c>
      <c r="E21" s="10"/>
      <c r="G21" s="11"/>
    </row>
    <row r="22" spans="1:8" ht="18.75" x14ac:dyDescent="0.3">
      <c r="A22" s="21" t="s">
        <v>7</v>
      </c>
      <c r="B22" s="22"/>
      <c r="C22" s="23" t="str">
        <f t="shared" si="0"/>
        <v/>
      </c>
      <c r="D22" s="23" t="str">
        <f t="shared" si="1"/>
        <v/>
      </c>
      <c r="E22" s="10"/>
    </row>
    <row r="23" spans="1:8" ht="18.75" x14ac:dyDescent="0.3">
      <c r="A23" s="4" t="s">
        <v>9</v>
      </c>
      <c r="B23" s="6"/>
      <c r="C23" s="5" t="str">
        <f t="shared" si="0"/>
        <v/>
      </c>
      <c r="D23" s="5" t="str">
        <f t="shared" si="1"/>
        <v/>
      </c>
      <c r="G23" s="10"/>
    </row>
    <row r="24" spans="1:8" ht="30.75" customHeight="1" thickBot="1" x14ac:dyDescent="0.35">
      <c r="A24" s="7" t="s">
        <v>10</v>
      </c>
      <c r="B24" s="18"/>
      <c r="C24" s="19" t="str">
        <f t="shared" si="0"/>
        <v/>
      </c>
      <c r="D24" s="19" t="str">
        <f t="shared" si="1"/>
        <v/>
      </c>
      <c r="G24" s="10"/>
    </row>
    <row r="25" spans="1:8" ht="19.5" thickBot="1" x14ac:dyDescent="0.35">
      <c r="A25" s="8" t="s">
        <v>15</v>
      </c>
      <c r="B25" s="16">
        <f>SUM(B22:B24)</f>
        <v>0</v>
      </c>
      <c r="C25" s="17">
        <f t="shared" si="0"/>
        <v>0</v>
      </c>
      <c r="D25" s="17">
        <f t="shared" si="1"/>
        <v>0</v>
      </c>
      <c r="G25" s="10"/>
    </row>
    <row r="26" spans="1:8" ht="18.75" x14ac:dyDescent="0.3">
      <c r="A26" s="21" t="s">
        <v>11</v>
      </c>
      <c r="B26" s="22"/>
      <c r="C26" s="23" t="str">
        <f t="shared" si="0"/>
        <v/>
      </c>
      <c r="D26" s="23" t="str">
        <f t="shared" si="1"/>
        <v/>
      </c>
    </row>
    <row r="27" spans="1:8" ht="18.75" x14ac:dyDescent="0.3">
      <c r="A27" s="4" t="s">
        <v>12</v>
      </c>
      <c r="B27" s="6"/>
      <c r="C27" s="5" t="str">
        <f t="shared" si="0"/>
        <v/>
      </c>
      <c r="D27" s="5" t="str">
        <f t="shared" si="1"/>
        <v/>
      </c>
    </row>
    <row r="28" spans="1:8" ht="19.5" thickBot="1" x14ac:dyDescent="0.35">
      <c r="A28" s="7" t="s">
        <v>33</v>
      </c>
      <c r="B28" s="18"/>
      <c r="C28" s="19" t="str">
        <f t="shared" si="0"/>
        <v/>
      </c>
      <c r="D28" s="19" t="str">
        <f t="shared" si="1"/>
        <v/>
      </c>
    </row>
    <row r="29" spans="1:8" ht="19.5" thickBot="1" x14ac:dyDescent="0.35">
      <c r="A29" s="8" t="s">
        <v>16</v>
      </c>
      <c r="B29" s="16">
        <f>SUM(B26:B28)</f>
        <v>0</v>
      </c>
      <c r="C29" s="17">
        <f t="shared" si="0"/>
        <v>0</v>
      </c>
      <c r="D29" s="17">
        <f t="shared" si="1"/>
        <v>0</v>
      </c>
    </row>
    <row r="30" spans="1:8" ht="19.5" thickBot="1" x14ac:dyDescent="0.35">
      <c r="A30" s="25" t="s">
        <v>0</v>
      </c>
      <c r="B30" s="26">
        <f>SUM(B29,B25,B21,B17)</f>
        <v>119001251</v>
      </c>
      <c r="C30" s="27">
        <f>IF(B30="","",D30*0.47)</f>
        <v>105529411.26415093</v>
      </c>
      <c r="D30" s="27">
        <f>IF(B30="","",B30/0.53)</f>
        <v>224530662.26415092</v>
      </c>
    </row>
    <row r="32" spans="1:8" ht="18.75" x14ac:dyDescent="0.3">
      <c r="A32" s="14"/>
      <c r="B32" s="10"/>
    </row>
    <row r="33" spans="1:4" ht="30" customHeight="1" x14ac:dyDescent="0.25">
      <c r="A33" s="50" t="s">
        <v>58</v>
      </c>
      <c r="B33" s="50"/>
      <c r="C33" s="50"/>
      <c r="D33" s="50"/>
    </row>
    <row r="34" spans="1:4" x14ac:dyDescent="0.25">
      <c r="A34" t="s">
        <v>60</v>
      </c>
    </row>
  </sheetData>
  <mergeCells count="8">
    <mergeCell ref="A11:D11"/>
    <mergeCell ref="A33:D33"/>
    <mergeCell ref="A12:D12"/>
    <mergeCell ref="A6:D6"/>
    <mergeCell ref="A7:D7"/>
    <mergeCell ref="A8:D8"/>
    <mergeCell ref="A9:D9"/>
    <mergeCell ref="A10:D1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7" workbookViewId="0">
      <selection activeCell="B19" sqref="B19"/>
    </sheetView>
  </sheetViews>
  <sheetFormatPr defaultColWidth="11.42578125" defaultRowHeight="15" x14ac:dyDescent="0.25"/>
  <cols>
    <col min="1" max="1" width="21.5703125" customWidth="1"/>
    <col min="2" max="2" width="24" bestFit="1" customWidth="1"/>
    <col min="3" max="3" width="15.85546875" bestFit="1" customWidth="1"/>
    <col min="4" max="4" width="12.7109375" bestFit="1" customWidth="1"/>
  </cols>
  <sheetData>
    <row r="1" spans="1:6" x14ac:dyDescent="0.25">
      <c r="D1" s="13"/>
    </row>
    <row r="2" spans="1:6" x14ac:dyDescent="0.25">
      <c r="D2" s="13"/>
    </row>
    <row r="3" spans="1:6" x14ac:dyDescent="0.25">
      <c r="D3" s="13"/>
    </row>
    <row r="4" spans="1:6" x14ac:dyDescent="0.25">
      <c r="D4" s="13"/>
    </row>
    <row r="5" spans="1:6" x14ac:dyDescent="0.25">
      <c r="D5" s="13"/>
    </row>
    <row r="6" spans="1:6" x14ac:dyDescent="0.25">
      <c r="A6" s="52" t="s">
        <v>25</v>
      </c>
      <c r="B6" s="52"/>
      <c r="C6" s="52"/>
      <c r="D6" s="52"/>
    </row>
    <row r="7" spans="1:6" ht="23.25" x14ac:dyDescent="0.35">
      <c r="A7" s="53" t="s">
        <v>26</v>
      </c>
      <c r="B7" s="53"/>
      <c r="C7" s="53"/>
      <c r="D7" s="53"/>
    </row>
    <row r="8" spans="1:6" ht="22.5" x14ac:dyDescent="0.35">
      <c r="A8" s="54" t="s">
        <v>27</v>
      </c>
      <c r="B8" s="54"/>
      <c r="C8" s="54"/>
      <c r="D8" s="54"/>
    </row>
    <row r="9" spans="1:6" ht="19.5" x14ac:dyDescent="0.35">
      <c r="A9" s="55" t="s">
        <v>59</v>
      </c>
      <c r="B9" s="55"/>
      <c r="C9" s="55"/>
      <c r="D9" s="55"/>
    </row>
    <row r="10" spans="1:6" ht="30" x14ac:dyDescent="0.4">
      <c r="A10" s="49" t="s">
        <v>17</v>
      </c>
      <c r="B10" s="49"/>
      <c r="C10" s="49"/>
      <c r="D10" s="49"/>
    </row>
    <row r="11" spans="1:6" ht="30" x14ac:dyDescent="0.25">
      <c r="A11" s="56" t="s">
        <v>64</v>
      </c>
      <c r="B11" s="56"/>
      <c r="C11" s="56"/>
      <c r="D11" s="56"/>
    </row>
    <row r="12" spans="1:6" ht="21" thickBot="1" x14ac:dyDescent="0.35">
      <c r="A12" s="51" t="s">
        <v>28</v>
      </c>
      <c r="B12" s="51"/>
      <c r="C12" s="51"/>
      <c r="D12" s="51"/>
      <c r="F12" s="9"/>
    </row>
    <row r="13" spans="1:6" ht="22.5" x14ac:dyDescent="0.3">
      <c r="A13" s="2" t="s">
        <v>6</v>
      </c>
      <c r="B13" s="3" t="s">
        <v>22</v>
      </c>
      <c r="C13" s="3" t="s">
        <v>19</v>
      </c>
      <c r="D13" s="3" t="s">
        <v>20</v>
      </c>
    </row>
    <row r="14" spans="1:6" ht="18.75" x14ac:dyDescent="0.3">
      <c r="A14" s="4" t="s">
        <v>1</v>
      </c>
      <c r="B14" s="5">
        <v>20930</v>
      </c>
      <c r="C14" s="5">
        <f>IF(B14="","",D14*0.6)</f>
        <v>31395</v>
      </c>
      <c r="D14" s="15">
        <f>IF(B14="","",B14/0.4)</f>
        <v>52325</v>
      </c>
    </row>
    <row r="15" spans="1:6" ht="18.75" x14ac:dyDescent="0.3">
      <c r="A15" s="4" t="s">
        <v>2</v>
      </c>
      <c r="B15" s="5">
        <v>11970</v>
      </c>
      <c r="C15" s="5">
        <f t="shared" ref="C15:C30" si="0">IF(B15="","",D15*0.6)</f>
        <v>17955</v>
      </c>
      <c r="D15" s="15">
        <f t="shared" ref="D15:D30" si="1">IF(B15="","",B15/0.4)</f>
        <v>29925</v>
      </c>
    </row>
    <row r="16" spans="1:6" ht="19.5" thickBot="1" x14ac:dyDescent="0.35">
      <c r="A16" s="7" t="s">
        <v>3</v>
      </c>
      <c r="B16" s="18">
        <v>37570</v>
      </c>
      <c r="C16" s="19">
        <f t="shared" si="0"/>
        <v>56355</v>
      </c>
      <c r="D16" s="20">
        <f t="shared" si="1"/>
        <v>93925</v>
      </c>
    </row>
    <row r="17" spans="1:7" ht="19.5" thickBot="1" x14ac:dyDescent="0.35">
      <c r="A17" s="8" t="s">
        <v>13</v>
      </c>
      <c r="B17" s="16">
        <f>SUM(B14:B16)</f>
        <v>70470</v>
      </c>
      <c r="C17" s="17">
        <f t="shared" si="0"/>
        <v>105705</v>
      </c>
      <c r="D17" s="28">
        <f t="shared" si="1"/>
        <v>176175</v>
      </c>
    </row>
    <row r="18" spans="1:7" ht="18.75" x14ac:dyDescent="0.3">
      <c r="A18" s="21" t="s">
        <v>4</v>
      </c>
      <c r="B18" s="22">
        <v>68841.899999999994</v>
      </c>
      <c r="C18" s="23">
        <f t="shared" si="0"/>
        <v>103262.84999999998</v>
      </c>
      <c r="D18" s="24">
        <f t="shared" si="1"/>
        <v>172104.74999999997</v>
      </c>
    </row>
    <row r="19" spans="1:7" ht="18.75" x14ac:dyDescent="0.3">
      <c r="A19" s="4" t="s">
        <v>5</v>
      </c>
      <c r="B19" s="6"/>
      <c r="C19" s="5" t="str">
        <f t="shared" si="0"/>
        <v/>
      </c>
      <c r="D19" s="15" t="str">
        <f t="shared" si="1"/>
        <v/>
      </c>
    </row>
    <row r="20" spans="1:7" ht="19.5" thickBot="1" x14ac:dyDescent="0.35">
      <c r="A20" s="7" t="s">
        <v>21</v>
      </c>
      <c r="B20" s="18"/>
      <c r="C20" s="19" t="str">
        <f t="shared" si="0"/>
        <v/>
      </c>
      <c r="D20" s="20" t="str">
        <f t="shared" si="1"/>
        <v/>
      </c>
    </row>
    <row r="21" spans="1:7" ht="19.5" thickBot="1" x14ac:dyDescent="0.35">
      <c r="A21" s="8" t="s">
        <v>14</v>
      </c>
      <c r="B21" s="16">
        <f>SUM(B18:B20)</f>
        <v>68841.899999999994</v>
      </c>
      <c r="C21" s="17">
        <f t="shared" si="0"/>
        <v>103262.84999999998</v>
      </c>
      <c r="D21" s="28">
        <f t="shared" si="1"/>
        <v>172104.74999999997</v>
      </c>
    </row>
    <row r="22" spans="1:7" ht="18.75" x14ac:dyDescent="0.3">
      <c r="A22" s="21" t="s">
        <v>7</v>
      </c>
      <c r="B22" s="22"/>
      <c r="C22" s="23" t="str">
        <f t="shared" si="0"/>
        <v/>
      </c>
      <c r="D22" s="24" t="str">
        <f t="shared" si="1"/>
        <v/>
      </c>
    </row>
    <row r="23" spans="1:7" ht="18.75" x14ac:dyDescent="0.3">
      <c r="A23" s="4" t="s">
        <v>9</v>
      </c>
      <c r="B23" s="6"/>
      <c r="C23" s="5" t="str">
        <f t="shared" si="0"/>
        <v/>
      </c>
      <c r="D23" s="15" t="str">
        <f t="shared" si="1"/>
        <v/>
      </c>
    </row>
    <row r="24" spans="1:7" ht="30" customHeight="1" thickBot="1" x14ac:dyDescent="0.35">
      <c r="A24" s="7" t="s">
        <v>10</v>
      </c>
      <c r="B24" s="18"/>
      <c r="C24" s="19" t="str">
        <f t="shared" si="0"/>
        <v/>
      </c>
      <c r="D24" s="20" t="str">
        <f t="shared" si="1"/>
        <v/>
      </c>
    </row>
    <row r="25" spans="1:7" ht="19.5" thickBot="1" x14ac:dyDescent="0.35">
      <c r="A25" s="8" t="s">
        <v>15</v>
      </c>
      <c r="B25" s="16">
        <f>SUM(B22:B24)</f>
        <v>0</v>
      </c>
      <c r="C25" s="17">
        <f t="shared" si="0"/>
        <v>0</v>
      </c>
      <c r="D25" s="28">
        <f t="shared" si="1"/>
        <v>0</v>
      </c>
    </row>
    <row r="26" spans="1:7" ht="18.75" x14ac:dyDescent="0.3">
      <c r="A26" s="21" t="s">
        <v>11</v>
      </c>
      <c r="B26" s="22"/>
      <c r="C26" s="23" t="str">
        <f t="shared" si="0"/>
        <v/>
      </c>
      <c r="D26" s="24" t="str">
        <f t="shared" si="1"/>
        <v/>
      </c>
    </row>
    <row r="27" spans="1:7" ht="18.75" x14ac:dyDescent="0.3">
      <c r="A27" s="4" t="s">
        <v>12</v>
      </c>
      <c r="B27" s="6"/>
      <c r="C27" s="5" t="str">
        <f t="shared" si="0"/>
        <v/>
      </c>
      <c r="D27" s="15" t="str">
        <f t="shared" si="1"/>
        <v/>
      </c>
    </row>
    <row r="28" spans="1:7" ht="19.5" thickBot="1" x14ac:dyDescent="0.35">
      <c r="A28" s="7" t="s">
        <v>33</v>
      </c>
      <c r="B28" s="18"/>
      <c r="C28" s="19" t="str">
        <f t="shared" si="0"/>
        <v/>
      </c>
      <c r="D28" s="20" t="str">
        <f t="shared" si="1"/>
        <v/>
      </c>
      <c r="G28" s="9"/>
    </row>
    <row r="29" spans="1:7" ht="19.5" thickBot="1" x14ac:dyDescent="0.35">
      <c r="A29" s="8" t="s">
        <v>16</v>
      </c>
      <c r="B29" s="16">
        <f>SUM(B26:B28)</f>
        <v>0</v>
      </c>
      <c r="C29" s="17">
        <f t="shared" si="0"/>
        <v>0</v>
      </c>
      <c r="D29" s="28">
        <f t="shared" si="1"/>
        <v>0</v>
      </c>
    </row>
    <row r="30" spans="1:7" ht="19.5" thickBot="1" x14ac:dyDescent="0.35">
      <c r="A30" s="25" t="s">
        <v>0</v>
      </c>
      <c r="B30" s="26">
        <f>SUM(B29,B25,B21,B17)</f>
        <v>139311.9</v>
      </c>
      <c r="C30" s="27">
        <f t="shared" si="0"/>
        <v>208967.84999999995</v>
      </c>
      <c r="D30" s="27">
        <f t="shared" si="1"/>
        <v>348279.74999999994</v>
      </c>
    </row>
    <row r="32" spans="1:7" ht="33.75" customHeight="1" x14ac:dyDescent="0.25">
      <c r="A32" s="50" t="s">
        <v>30</v>
      </c>
      <c r="B32" s="50"/>
      <c r="C32" s="50"/>
      <c r="D32" s="50"/>
    </row>
  </sheetData>
  <mergeCells count="8">
    <mergeCell ref="A10:D10"/>
    <mergeCell ref="A11:D11"/>
    <mergeCell ref="A32:D32"/>
    <mergeCell ref="A12:D12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workbookViewId="0">
      <selection activeCell="F16" sqref="F16:G16"/>
    </sheetView>
  </sheetViews>
  <sheetFormatPr defaultColWidth="11.42578125" defaultRowHeight="15" x14ac:dyDescent="0.25"/>
  <cols>
    <col min="1" max="1" width="23.28515625" customWidth="1"/>
    <col min="2" max="2" width="19" customWidth="1"/>
    <col min="3" max="3" width="17.140625" customWidth="1"/>
    <col min="4" max="4" width="15.85546875" customWidth="1"/>
    <col min="6" max="6" width="14.140625" bestFit="1" customWidth="1"/>
    <col min="7" max="7" width="14.42578125" customWidth="1"/>
    <col min="8" max="8" width="14.140625" style="10" bestFit="1" customWidth="1"/>
  </cols>
  <sheetData>
    <row r="1" spans="1:7" x14ac:dyDescent="0.25">
      <c r="D1" s="13"/>
    </row>
    <row r="2" spans="1:7" ht="15" customHeight="1" x14ac:dyDescent="0.25">
      <c r="D2" s="13"/>
    </row>
    <row r="3" spans="1:7" x14ac:dyDescent="0.25">
      <c r="D3" s="13"/>
    </row>
    <row r="4" spans="1:7" x14ac:dyDescent="0.25">
      <c r="D4" s="13"/>
    </row>
    <row r="5" spans="1:7" x14ac:dyDescent="0.25">
      <c r="D5" s="13"/>
    </row>
    <row r="6" spans="1:7" x14ac:dyDescent="0.25">
      <c r="A6" s="52" t="s">
        <v>25</v>
      </c>
      <c r="B6" s="52"/>
      <c r="C6" s="52"/>
      <c r="D6" s="52"/>
    </row>
    <row r="7" spans="1:7" ht="23.25" x14ac:dyDescent="0.35">
      <c r="A7" s="53" t="s">
        <v>26</v>
      </c>
      <c r="B7" s="53"/>
      <c r="C7" s="53"/>
      <c r="D7" s="53"/>
    </row>
    <row r="8" spans="1:7" ht="22.5" x14ac:dyDescent="0.35">
      <c r="A8" s="54" t="s">
        <v>27</v>
      </c>
      <c r="B8" s="54"/>
      <c r="C8" s="54"/>
      <c r="D8" s="54"/>
    </row>
    <row r="9" spans="1:7" ht="19.5" x14ac:dyDescent="0.35">
      <c r="A9" s="55" t="s">
        <v>59</v>
      </c>
      <c r="B9" s="55"/>
      <c r="C9" s="55"/>
      <c r="D9" s="55"/>
    </row>
    <row r="10" spans="1:7" ht="30" x14ac:dyDescent="0.4">
      <c r="A10" s="49" t="s">
        <v>18</v>
      </c>
      <c r="B10" s="49"/>
      <c r="C10" s="49"/>
      <c r="D10" s="49"/>
      <c r="F10" s="10"/>
      <c r="G10" s="11"/>
    </row>
    <row r="11" spans="1:7" ht="30" x14ac:dyDescent="0.25">
      <c r="A11" s="56" t="s">
        <v>65</v>
      </c>
      <c r="B11" s="56"/>
      <c r="C11" s="56"/>
      <c r="D11" s="56"/>
      <c r="F11" s="11"/>
      <c r="G11" s="11"/>
    </row>
    <row r="12" spans="1:7" ht="21" thickBot="1" x14ac:dyDescent="0.35">
      <c r="A12" s="51" t="s">
        <v>28</v>
      </c>
      <c r="B12" s="51"/>
      <c r="C12" s="51"/>
      <c r="D12" s="51"/>
      <c r="F12" s="9"/>
    </row>
    <row r="13" spans="1:7" ht="22.5" x14ac:dyDescent="0.3">
      <c r="A13" s="2" t="s">
        <v>6</v>
      </c>
      <c r="B13" s="3" t="s">
        <v>24</v>
      </c>
      <c r="C13" s="3" t="s">
        <v>19</v>
      </c>
      <c r="D13" s="3" t="s">
        <v>20</v>
      </c>
    </row>
    <row r="14" spans="1:7" ht="18.75" x14ac:dyDescent="0.3">
      <c r="A14" s="4" t="s">
        <v>1</v>
      </c>
      <c r="B14" s="5">
        <v>3545708.2146421117</v>
      </c>
      <c r="C14" s="5">
        <f>IF(B14="","",D14*0.35)</f>
        <v>1909227.500191906</v>
      </c>
      <c r="D14" s="15">
        <f>IF(B14="","",B14/0.65)</f>
        <v>5454935.7148340177</v>
      </c>
      <c r="E14" s="9"/>
    </row>
    <row r="15" spans="1:7" ht="18.75" x14ac:dyDescent="0.3">
      <c r="A15" s="4" t="s">
        <v>2</v>
      </c>
      <c r="B15" s="5">
        <v>3819068.379751429</v>
      </c>
      <c r="C15" s="5">
        <f t="shared" ref="C15:C30" si="0">IF(B15="","",D15*0.35)</f>
        <v>2056421.4352507694</v>
      </c>
      <c r="D15" s="15">
        <f t="shared" ref="D15:D30" si="1">IF(B15="","",B15/0.65)</f>
        <v>5875489.8150021983</v>
      </c>
      <c r="F15" s="10"/>
      <c r="G15" s="11"/>
    </row>
    <row r="16" spans="1:7" ht="19.5" thickBot="1" x14ac:dyDescent="0.35">
      <c r="A16" s="7" t="s">
        <v>3</v>
      </c>
      <c r="B16" s="18">
        <v>3374251.5649097338</v>
      </c>
      <c r="C16" s="19">
        <f t="shared" si="0"/>
        <v>1816904.6887975486</v>
      </c>
      <c r="D16" s="20">
        <f t="shared" si="1"/>
        <v>5191156.2537072822</v>
      </c>
      <c r="F16" s="10"/>
      <c r="G16" s="11"/>
    </row>
    <row r="17" spans="1:9" ht="19.5" thickBot="1" x14ac:dyDescent="0.35">
      <c r="A17" s="8" t="s">
        <v>13</v>
      </c>
      <c r="B17" s="16">
        <f>SUM(B14:B16)</f>
        <v>10739028.159303274</v>
      </c>
      <c r="C17" s="17">
        <f t="shared" si="0"/>
        <v>5782553.6242402233</v>
      </c>
      <c r="D17" s="28">
        <f t="shared" si="1"/>
        <v>16521581.783543497</v>
      </c>
      <c r="F17" s="10"/>
      <c r="G17" s="11"/>
    </row>
    <row r="18" spans="1:9" ht="18.75" x14ac:dyDescent="0.3">
      <c r="A18" s="21" t="s">
        <v>55</v>
      </c>
      <c r="B18" s="22">
        <v>3118014.1522271615</v>
      </c>
      <c r="C18" s="23">
        <f t="shared" si="0"/>
        <v>1678930.6973530867</v>
      </c>
      <c r="D18" s="24">
        <f t="shared" si="1"/>
        <v>4796944.8495802479</v>
      </c>
      <c r="F18" s="10"/>
      <c r="G18" s="10"/>
      <c r="I18" s="10"/>
    </row>
    <row r="19" spans="1:9" ht="18.75" x14ac:dyDescent="0.3">
      <c r="A19" s="4" t="s">
        <v>5</v>
      </c>
      <c r="B19" s="6"/>
      <c r="C19" s="5" t="str">
        <f>IF(B19="","",D19*0.35)</f>
        <v/>
      </c>
      <c r="D19" s="15" t="str">
        <f t="shared" si="1"/>
        <v/>
      </c>
      <c r="F19" s="10"/>
      <c r="G19" s="10"/>
      <c r="I19" s="10"/>
    </row>
    <row r="20" spans="1:9" ht="30" customHeight="1" thickBot="1" x14ac:dyDescent="0.35">
      <c r="A20" s="7" t="s">
        <v>21</v>
      </c>
      <c r="B20" s="18"/>
      <c r="C20" s="19" t="str">
        <f t="shared" si="0"/>
        <v/>
      </c>
      <c r="D20" s="20" t="str">
        <f t="shared" si="1"/>
        <v/>
      </c>
      <c r="G20" s="10"/>
      <c r="I20" s="10"/>
    </row>
    <row r="21" spans="1:9" ht="19.5" thickBot="1" x14ac:dyDescent="0.35">
      <c r="A21" s="8" t="s">
        <v>14</v>
      </c>
      <c r="B21" s="16">
        <f>SUM(B18:B20)</f>
        <v>3118014.1522271615</v>
      </c>
      <c r="C21" s="17">
        <f t="shared" si="0"/>
        <v>1678930.6973530867</v>
      </c>
      <c r="D21" s="28">
        <f t="shared" si="1"/>
        <v>4796944.8495802479</v>
      </c>
    </row>
    <row r="22" spans="1:9" ht="18.75" x14ac:dyDescent="0.3">
      <c r="A22" s="21" t="s">
        <v>7</v>
      </c>
      <c r="B22" s="22"/>
      <c r="C22" s="23" t="str">
        <f t="shared" si="0"/>
        <v/>
      </c>
      <c r="D22" s="24" t="str">
        <f t="shared" si="1"/>
        <v/>
      </c>
    </row>
    <row r="23" spans="1:9" ht="18.75" x14ac:dyDescent="0.3">
      <c r="A23" s="4" t="s">
        <v>9</v>
      </c>
      <c r="B23" s="6"/>
      <c r="C23" s="5" t="str">
        <f t="shared" si="0"/>
        <v/>
      </c>
      <c r="D23" s="15" t="str">
        <f t="shared" si="1"/>
        <v/>
      </c>
    </row>
    <row r="24" spans="1:9" ht="19.5" thickBot="1" x14ac:dyDescent="0.35">
      <c r="A24" s="7" t="s">
        <v>10</v>
      </c>
      <c r="B24" s="18"/>
      <c r="C24" s="19" t="str">
        <f t="shared" si="0"/>
        <v/>
      </c>
      <c r="D24" s="20" t="str">
        <f t="shared" si="1"/>
        <v/>
      </c>
    </row>
    <row r="25" spans="1:9" ht="19.5" thickBot="1" x14ac:dyDescent="0.35">
      <c r="A25" s="8" t="s">
        <v>15</v>
      </c>
      <c r="B25" s="16">
        <f>SUM(B22:B24)</f>
        <v>0</v>
      </c>
      <c r="C25" s="17">
        <f t="shared" si="0"/>
        <v>0</v>
      </c>
      <c r="D25" s="28">
        <f t="shared" si="1"/>
        <v>0</v>
      </c>
    </row>
    <row r="26" spans="1:9" ht="18.75" x14ac:dyDescent="0.3">
      <c r="A26" s="21" t="s">
        <v>11</v>
      </c>
      <c r="B26" s="22"/>
      <c r="C26" s="23" t="str">
        <f t="shared" si="0"/>
        <v/>
      </c>
      <c r="D26" s="24" t="str">
        <f t="shared" si="1"/>
        <v/>
      </c>
      <c r="F26" s="10"/>
      <c r="G26" s="11"/>
    </row>
    <row r="27" spans="1:9" ht="18.75" x14ac:dyDescent="0.3">
      <c r="A27" s="4" t="s">
        <v>12</v>
      </c>
      <c r="B27" s="6"/>
      <c r="C27" s="5" t="str">
        <f t="shared" si="0"/>
        <v/>
      </c>
      <c r="D27" s="15" t="str">
        <f t="shared" si="1"/>
        <v/>
      </c>
    </row>
    <row r="28" spans="1:9" ht="19.5" thickBot="1" x14ac:dyDescent="0.35">
      <c r="A28" s="7" t="s">
        <v>33</v>
      </c>
      <c r="B28" s="18"/>
      <c r="C28" s="19" t="str">
        <f t="shared" si="0"/>
        <v/>
      </c>
      <c r="D28" s="20" t="str">
        <f t="shared" si="1"/>
        <v/>
      </c>
    </row>
    <row r="29" spans="1:9" ht="19.5" thickBot="1" x14ac:dyDescent="0.35">
      <c r="A29" s="8" t="s">
        <v>16</v>
      </c>
      <c r="B29" s="16">
        <f>SUM(B26:B28)</f>
        <v>0</v>
      </c>
      <c r="C29" s="17">
        <f t="shared" si="0"/>
        <v>0</v>
      </c>
      <c r="D29" s="28">
        <f t="shared" si="1"/>
        <v>0</v>
      </c>
      <c r="F29" s="10"/>
      <c r="G29" s="11"/>
    </row>
    <row r="30" spans="1:9" ht="19.5" thickBot="1" x14ac:dyDescent="0.35">
      <c r="A30" s="25" t="s">
        <v>0</v>
      </c>
      <c r="B30" s="26">
        <f>SUM(B29,B25,B21,B17)</f>
        <v>13857042.311530435</v>
      </c>
      <c r="C30" s="27">
        <f t="shared" si="0"/>
        <v>7461484.3215933098</v>
      </c>
      <c r="D30" s="27">
        <f t="shared" si="1"/>
        <v>21318526.633123744</v>
      </c>
    </row>
    <row r="32" spans="1:9" ht="30" customHeight="1" x14ac:dyDescent="0.25">
      <c r="A32" s="50" t="s">
        <v>31</v>
      </c>
      <c r="B32" s="50"/>
      <c r="C32" s="50"/>
      <c r="D32" s="50"/>
    </row>
    <row r="34" spans="1:1" ht="75" x14ac:dyDescent="0.25">
      <c r="A34" s="30" t="s">
        <v>34</v>
      </c>
    </row>
    <row r="35" spans="1:1" x14ac:dyDescent="0.25">
      <c r="A35" s="47" t="s">
        <v>54</v>
      </c>
    </row>
  </sheetData>
  <mergeCells count="8">
    <mergeCell ref="A10:D10"/>
    <mergeCell ref="A11:D11"/>
    <mergeCell ref="A32:D32"/>
    <mergeCell ref="A12:D12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7" workbookViewId="0">
      <selection activeCell="F10" sqref="F10"/>
    </sheetView>
  </sheetViews>
  <sheetFormatPr defaultColWidth="11.42578125" defaultRowHeight="15" x14ac:dyDescent="0.25"/>
  <cols>
    <col min="1" max="1" width="23.7109375" customWidth="1"/>
    <col min="2" max="2" width="20.28515625" customWidth="1"/>
    <col min="3" max="3" width="17.28515625" customWidth="1"/>
    <col min="4" max="4" width="15.85546875" customWidth="1"/>
    <col min="6" max="6" width="14.140625" bestFit="1" customWidth="1"/>
    <col min="7" max="7" width="13.140625" bestFit="1" customWidth="1"/>
  </cols>
  <sheetData>
    <row r="1" spans="1:7" x14ac:dyDescent="0.25">
      <c r="D1" s="13"/>
    </row>
    <row r="2" spans="1:7" ht="15" customHeight="1" x14ac:dyDescent="0.25">
      <c r="D2" s="13"/>
    </row>
    <row r="3" spans="1:7" x14ac:dyDescent="0.25">
      <c r="D3" s="13"/>
    </row>
    <row r="4" spans="1:7" x14ac:dyDescent="0.25">
      <c r="D4" s="13"/>
    </row>
    <row r="5" spans="1:7" x14ac:dyDescent="0.25">
      <c r="D5" s="13"/>
    </row>
    <row r="6" spans="1:7" x14ac:dyDescent="0.25">
      <c r="A6" s="52" t="s">
        <v>25</v>
      </c>
      <c r="B6" s="52"/>
      <c r="C6" s="52"/>
      <c r="D6" s="52"/>
      <c r="G6" s="13"/>
    </row>
    <row r="7" spans="1:7" ht="23.25" x14ac:dyDescent="0.35">
      <c r="A7" s="53" t="s">
        <v>26</v>
      </c>
      <c r="B7" s="53"/>
      <c r="C7" s="53"/>
      <c r="D7" s="53"/>
      <c r="G7" s="13"/>
    </row>
    <row r="8" spans="1:7" ht="22.5" x14ac:dyDescent="0.35">
      <c r="A8" s="54" t="s">
        <v>27</v>
      </c>
      <c r="B8" s="54"/>
      <c r="C8" s="54"/>
      <c r="D8" s="54"/>
    </row>
    <row r="9" spans="1:7" ht="19.5" x14ac:dyDescent="0.35">
      <c r="A9" s="55" t="s">
        <v>59</v>
      </c>
      <c r="B9" s="55"/>
      <c r="C9" s="55"/>
      <c r="D9" s="55"/>
      <c r="G9" s="13"/>
    </row>
    <row r="10" spans="1:7" ht="30" x14ac:dyDescent="0.4">
      <c r="A10" s="49" t="s">
        <v>18</v>
      </c>
      <c r="B10" s="49"/>
      <c r="C10" s="49"/>
      <c r="D10" s="49"/>
      <c r="G10" s="13"/>
    </row>
    <row r="11" spans="1:7" ht="30" x14ac:dyDescent="0.4">
      <c r="A11" s="57" t="s">
        <v>66</v>
      </c>
      <c r="B11" s="57"/>
      <c r="C11" s="57"/>
      <c r="D11" s="57"/>
      <c r="F11" s="9"/>
      <c r="G11" s="13"/>
    </row>
    <row r="12" spans="1:7" ht="21" thickBot="1" x14ac:dyDescent="0.35">
      <c r="A12" s="51" t="s">
        <v>28</v>
      </c>
      <c r="B12" s="51"/>
      <c r="C12" s="51"/>
      <c r="D12" s="51"/>
      <c r="G12" s="13"/>
    </row>
    <row r="13" spans="1:7" ht="22.5" x14ac:dyDescent="0.3">
      <c r="A13" s="2" t="s">
        <v>6</v>
      </c>
      <c r="B13" s="3" t="s">
        <v>24</v>
      </c>
      <c r="C13" s="3" t="s">
        <v>19</v>
      </c>
      <c r="D13" s="3" t="s">
        <v>20</v>
      </c>
      <c r="G13" s="13"/>
    </row>
    <row r="14" spans="1:7" ht="18.75" x14ac:dyDescent="0.3">
      <c r="A14" s="4" t="s">
        <v>1</v>
      </c>
      <c r="B14" s="5">
        <v>4476041.9123650547</v>
      </c>
      <c r="C14" s="5">
        <f>IF(B14="","",D14*0.4)</f>
        <v>2984027.9415767035</v>
      </c>
      <c r="D14" s="15">
        <f>IF(B14="","",B14/0.6)</f>
        <v>7460069.8539417582</v>
      </c>
      <c r="G14" s="13"/>
    </row>
    <row r="15" spans="1:7" ht="18.75" x14ac:dyDescent="0.3">
      <c r="A15" s="4" t="s">
        <v>2</v>
      </c>
      <c r="B15" s="5">
        <v>4360518.833348453</v>
      </c>
      <c r="C15" s="5">
        <f t="shared" ref="C15:C30" si="0">IF(B15="","",D15*0.4)</f>
        <v>2907012.5555656357</v>
      </c>
      <c r="D15" s="15">
        <f t="shared" ref="D15:D30" si="1">IF(B15="","",B15/0.6)</f>
        <v>7267531.3889140887</v>
      </c>
      <c r="G15" s="13"/>
    </row>
    <row r="16" spans="1:7" ht="19.5" thickBot="1" x14ac:dyDescent="0.35">
      <c r="A16" s="7" t="s">
        <v>3</v>
      </c>
      <c r="B16" s="18">
        <v>3450278.9621700081</v>
      </c>
      <c r="C16" s="19">
        <f t="shared" si="0"/>
        <v>2300185.9747800059</v>
      </c>
      <c r="D16" s="20">
        <f t="shared" si="1"/>
        <v>5750464.936950014</v>
      </c>
      <c r="G16" s="13"/>
    </row>
    <row r="17" spans="1:6" ht="19.5" thickBot="1" x14ac:dyDescent="0.35">
      <c r="A17" s="8" t="s">
        <v>13</v>
      </c>
      <c r="B17" s="16">
        <f>SUM(B14:B16)</f>
        <v>12286839.707883516</v>
      </c>
      <c r="C17" s="17">
        <f t="shared" si="0"/>
        <v>8191226.4719223445</v>
      </c>
      <c r="D17" s="28">
        <f t="shared" si="1"/>
        <v>20478066.17980586</v>
      </c>
      <c r="E17" s="9"/>
    </row>
    <row r="18" spans="1:6" ht="18.75" x14ac:dyDescent="0.3">
      <c r="A18" s="21" t="s">
        <v>55</v>
      </c>
      <c r="B18" s="22">
        <v>3197036.1970425472</v>
      </c>
      <c r="C18" s="23">
        <f>IF(B18="","",D18*0.4)</f>
        <v>2131357.4646950318</v>
      </c>
      <c r="D18" s="24">
        <f t="shared" si="1"/>
        <v>5328393.6617375789</v>
      </c>
      <c r="F18" s="10"/>
    </row>
    <row r="19" spans="1:6" ht="18.75" x14ac:dyDescent="0.3">
      <c r="A19" s="4" t="s">
        <v>5</v>
      </c>
      <c r="B19" s="6"/>
      <c r="C19" s="5" t="str">
        <f t="shared" si="0"/>
        <v/>
      </c>
      <c r="D19" s="15" t="str">
        <f t="shared" si="1"/>
        <v/>
      </c>
      <c r="F19" s="10"/>
    </row>
    <row r="20" spans="1:6" ht="19.5" thickBot="1" x14ac:dyDescent="0.35">
      <c r="A20" s="7" t="s">
        <v>21</v>
      </c>
      <c r="B20" s="18"/>
      <c r="C20" s="19" t="str">
        <f>IF(B20="","",D20*0.4)</f>
        <v/>
      </c>
      <c r="D20" s="20" t="str">
        <f t="shared" si="1"/>
        <v/>
      </c>
      <c r="F20" s="10"/>
    </row>
    <row r="21" spans="1:6" ht="19.5" thickBot="1" x14ac:dyDescent="0.35">
      <c r="A21" s="8" t="s">
        <v>14</v>
      </c>
      <c r="B21" s="16">
        <f>SUM(B18:B20)</f>
        <v>3197036.1970425472</v>
      </c>
      <c r="C21" s="17">
        <f t="shared" si="0"/>
        <v>2131357.4646950318</v>
      </c>
      <c r="D21" s="28">
        <f t="shared" si="1"/>
        <v>5328393.6617375789</v>
      </c>
      <c r="F21" s="10"/>
    </row>
    <row r="22" spans="1:6" ht="18.75" x14ac:dyDescent="0.3">
      <c r="A22" s="21" t="s">
        <v>7</v>
      </c>
      <c r="B22" s="22"/>
      <c r="C22" s="23" t="str">
        <f t="shared" si="0"/>
        <v/>
      </c>
      <c r="D22" s="24" t="str">
        <f t="shared" si="1"/>
        <v/>
      </c>
      <c r="F22" s="10"/>
    </row>
    <row r="23" spans="1:6" ht="18.75" x14ac:dyDescent="0.3">
      <c r="A23" s="4" t="s">
        <v>9</v>
      </c>
      <c r="B23" s="6"/>
      <c r="C23" s="5" t="str">
        <f t="shared" si="0"/>
        <v/>
      </c>
      <c r="D23" s="15" t="str">
        <f t="shared" si="1"/>
        <v/>
      </c>
    </row>
    <row r="24" spans="1:6" ht="30.75" customHeight="1" thickBot="1" x14ac:dyDescent="0.35">
      <c r="A24" s="7" t="s">
        <v>10</v>
      </c>
      <c r="B24" s="18"/>
      <c r="C24" s="19" t="str">
        <f t="shared" si="0"/>
        <v/>
      </c>
      <c r="D24" s="20" t="str">
        <f t="shared" si="1"/>
        <v/>
      </c>
    </row>
    <row r="25" spans="1:6" ht="19.5" thickBot="1" x14ac:dyDescent="0.35">
      <c r="A25" s="8" t="s">
        <v>15</v>
      </c>
      <c r="B25" s="16">
        <f>SUM(B22:B24)</f>
        <v>0</v>
      </c>
      <c r="C25" s="17">
        <f t="shared" si="0"/>
        <v>0</v>
      </c>
      <c r="D25" s="28">
        <f t="shared" si="1"/>
        <v>0</v>
      </c>
    </row>
    <row r="26" spans="1:6" ht="18.75" x14ac:dyDescent="0.3">
      <c r="A26" s="21" t="s">
        <v>11</v>
      </c>
      <c r="B26" s="22"/>
      <c r="C26" s="23" t="str">
        <f t="shared" si="0"/>
        <v/>
      </c>
      <c r="D26" s="24" t="str">
        <f t="shared" si="1"/>
        <v/>
      </c>
    </row>
    <row r="27" spans="1:6" ht="18.75" x14ac:dyDescent="0.3">
      <c r="A27" s="4" t="s">
        <v>12</v>
      </c>
      <c r="B27" s="6"/>
      <c r="C27" s="5" t="str">
        <f t="shared" si="0"/>
        <v/>
      </c>
      <c r="D27" s="15" t="str">
        <f t="shared" si="1"/>
        <v/>
      </c>
    </row>
    <row r="28" spans="1:6" ht="19.5" thickBot="1" x14ac:dyDescent="0.35">
      <c r="A28" s="7" t="s">
        <v>57</v>
      </c>
      <c r="B28" s="18"/>
      <c r="C28" s="19" t="str">
        <f t="shared" si="0"/>
        <v/>
      </c>
      <c r="D28" s="20" t="str">
        <f t="shared" si="1"/>
        <v/>
      </c>
    </row>
    <row r="29" spans="1:6" ht="19.5" thickBot="1" x14ac:dyDescent="0.35">
      <c r="A29" s="8" t="s">
        <v>16</v>
      </c>
      <c r="B29" s="16">
        <f>SUM(B26:B28)</f>
        <v>0</v>
      </c>
      <c r="C29" s="17">
        <f t="shared" si="0"/>
        <v>0</v>
      </c>
      <c r="D29" s="28">
        <f t="shared" si="1"/>
        <v>0</v>
      </c>
    </row>
    <row r="30" spans="1:6" ht="19.5" thickBot="1" x14ac:dyDescent="0.35">
      <c r="A30" s="25" t="s">
        <v>0</v>
      </c>
      <c r="B30" s="26">
        <f>SUM(B29,B25,B21,B17)</f>
        <v>15483875.904926063</v>
      </c>
      <c r="C30" s="27">
        <f t="shared" si="0"/>
        <v>10322583.936617376</v>
      </c>
      <c r="D30" s="27">
        <f t="shared" si="1"/>
        <v>25806459.84154344</v>
      </c>
    </row>
    <row r="32" spans="1:6" ht="15.75" x14ac:dyDescent="0.25">
      <c r="A32" s="12"/>
    </row>
    <row r="33" spans="1:4" ht="30" customHeight="1" x14ac:dyDescent="0.25">
      <c r="A33" s="50" t="s">
        <v>32</v>
      </c>
      <c r="B33" s="50"/>
      <c r="C33" s="50"/>
      <c r="D33" s="50"/>
    </row>
    <row r="34" spans="1:4" ht="13.5" customHeight="1" x14ac:dyDescent="0.25">
      <c r="A34" s="29"/>
      <c r="B34" s="29"/>
      <c r="C34" s="29"/>
      <c r="D34" s="29"/>
    </row>
    <row r="35" spans="1:4" ht="105" x14ac:dyDescent="0.25">
      <c r="A35" s="30" t="s">
        <v>35</v>
      </c>
    </row>
    <row r="36" spans="1:4" x14ac:dyDescent="0.25">
      <c r="A36" s="47" t="s">
        <v>54</v>
      </c>
    </row>
  </sheetData>
  <mergeCells count="8">
    <mergeCell ref="A10:D10"/>
    <mergeCell ref="A11:D11"/>
    <mergeCell ref="A33:D33"/>
    <mergeCell ref="A12:D12"/>
    <mergeCell ref="A6:D6"/>
    <mergeCell ref="A7:D7"/>
    <mergeCell ref="A8:D8"/>
    <mergeCell ref="A9:D9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1"/>
  <sheetViews>
    <sheetView tabSelected="1" workbookViewId="0">
      <selection activeCell="B24" sqref="B24"/>
    </sheetView>
  </sheetViews>
  <sheetFormatPr defaultColWidth="11.42578125" defaultRowHeight="15" x14ac:dyDescent="0.25"/>
  <cols>
    <col min="1" max="1" width="19.5703125" bestFit="1" customWidth="1"/>
    <col min="2" max="2" width="13.85546875" bestFit="1" customWidth="1"/>
    <col min="3" max="3" width="13.85546875" customWidth="1"/>
    <col min="4" max="4" width="14.7109375" customWidth="1"/>
    <col min="5" max="5" width="12.5703125" customWidth="1"/>
    <col min="7" max="7" width="14.42578125" customWidth="1"/>
  </cols>
  <sheetData>
    <row r="6" spans="1:6" x14ac:dyDescent="0.25">
      <c r="A6" s="52" t="s">
        <v>25</v>
      </c>
      <c r="B6" s="52"/>
      <c r="C6" s="52"/>
      <c r="D6" s="52"/>
      <c r="E6" s="52"/>
    </row>
    <row r="7" spans="1:6" ht="18.75" x14ac:dyDescent="0.3">
      <c r="A7" s="59" t="s">
        <v>36</v>
      </c>
      <c r="B7" s="59"/>
      <c r="C7" s="59"/>
      <c r="D7" s="59"/>
      <c r="E7" s="59"/>
    </row>
    <row r="8" spans="1:6" ht="19.5" x14ac:dyDescent="0.35">
      <c r="A8" s="55" t="s">
        <v>27</v>
      </c>
      <c r="B8" s="55"/>
      <c r="C8" s="55"/>
      <c r="D8" s="55"/>
      <c r="E8" s="55"/>
    </row>
    <row r="9" spans="1:6" ht="19.5" x14ac:dyDescent="0.35">
      <c r="A9" s="55" t="s">
        <v>37</v>
      </c>
      <c r="B9" s="55"/>
      <c r="C9" s="55"/>
      <c r="D9" s="55"/>
      <c r="E9" s="55"/>
    </row>
    <row r="10" spans="1:6" ht="19.5" x14ac:dyDescent="0.35">
      <c r="A10" s="55" t="s">
        <v>61</v>
      </c>
      <c r="B10" s="55"/>
      <c r="C10" s="55"/>
      <c r="D10" s="55"/>
      <c r="E10" s="55"/>
    </row>
    <row r="11" spans="1:6" ht="19.5" x14ac:dyDescent="0.35">
      <c r="A11" s="58" t="s">
        <v>67</v>
      </c>
      <c r="B11" s="58"/>
      <c r="C11" s="58"/>
      <c r="D11" s="58"/>
      <c r="E11" s="58"/>
    </row>
    <row r="12" spans="1:6" ht="15.75" x14ac:dyDescent="0.25">
      <c r="A12" s="31"/>
      <c r="B12" s="31"/>
      <c r="C12" s="61" t="s">
        <v>38</v>
      </c>
      <c r="D12" s="62"/>
      <c r="E12" s="63" t="s">
        <v>39</v>
      </c>
    </row>
    <row r="13" spans="1:6" ht="18.75" x14ac:dyDescent="0.25">
      <c r="A13" s="32" t="s">
        <v>6</v>
      </c>
      <c r="B13" s="32" t="s">
        <v>40</v>
      </c>
      <c r="C13" s="32" t="s">
        <v>41</v>
      </c>
      <c r="D13" s="32" t="s">
        <v>42</v>
      </c>
      <c r="E13" s="64"/>
      <c r="F13" s="33"/>
    </row>
    <row r="14" spans="1:6" ht="15.75" x14ac:dyDescent="0.25">
      <c r="A14" s="34" t="s">
        <v>43</v>
      </c>
      <c r="B14" s="34" t="s">
        <v>44</v>
      </c>
      <c r="C14" s="65" t="s">
        <v>45</v>
      </c>
      <c r="D14" s="65"/>
      <c r="E14" s="65"/>
      <c r="F14" s="35"/>
    </row>
    <row r="15" spans="1:6" ht="15.75" x14ac:dyDescent="0.25">
      <c r="A15" s="36" t="s">
        <v>1</v>
      </c>
      <c r="B15" s="37">
        <v>78175507.547169805</v>
      </c>
      <c r="C15" s="37">
        <v>5454935.7148340177</v>
      </c>
      <c r="D15" s="37">
        <v>7460069.8539417582</v>
      </c>
      <c r="E15" s="37">
        <v>52325</v>
      </c>
      <c r="F15" s="38"/>
    </row>
    <row r="16" spans="1:6" ht="15.75" x14ac:dyDescent="0.25">
      <c r="A16" s="36" t="s">
        <v>2</v>
      </c>
      <c r="B16" s="37">
        <v>71474373.584905654</v>
      </c>
      <c r="C16" s="37">
        <v>5875489.8150021983</v>
      </c>
      <c r="D16" s="37">
        <v>7267531.3889140887</v>
      </c>
      <c r="E16" s="37">
        <v>29925</v>
      </c>
      <c r="F16" s="38"/>
    </row>
    <row r="17" spans="1:7" ht="15.75" x14ac:dyDescent="0.25">
      <c r="A17" s="36" t="s">
        <v>3</v>
      </c>
      <c r="B17" s="37">
        <v>74880781.132075474</v>
      </c>
      <c r="C17" s="37">
        <v>5191156.2537072822</v>
      </c>
      <c r="D17" s="37">
        <v>5750464.936950014</v>
      </c>
      <c r="E17" s="37">
        <v>93925</v>
      </c>
      <c r="F17" s="38"/>
    </row>
    <row r="18" spans="1:7" ht="15.75" x14ac:dyDescent="0.25">
      <c r="A18" s="39" t="s">
        <v>46</v>
      </c>
      <c r="B18" s="40">
        <v>224530662.26415092</v>
      </c>
      <c r="C18" s="40">
        <v>16521581.783543497</v>
      </c>
      <c r="D18" s="40">
        <v>20478066.17980586</v>
      </c>
      <c r="E18" s="40">
        <v>176175</v>
      </c>
      <c r="F18" s="41"/>
    </row>
    <row r="19" spans="1:7" ht="15.75" x14ac:dyDescent="0.25">
      <c r="A19" s="42" t="s">
        <v>47</v>
      </c>
      <c r="B19" s="43"/>
      <c r="C19" s="43"/>
      <c r="D19" s="43"/>
      <c r="E19" s="43"/>
      <c r="F19" s="41"/>
    </row>
    <row r="20" spans="1:7" ht="15.75" x14ac:dyDescent="0.25">
      <c r="A20" s="36" t="s">
        <v>55</v>
      </c>
      <c r="B20" s="37"/>
      <c r="C20" s="37"/>
      <c r="D20" s="37"/>
      <c r="E20" s="37"/>
      <c r="F20" s="38"/>
      <c r="G20" s="10"/>
    </row>
    <row r="21" spans="1:7" ht="15.75" x14ac:dyDescent="0.25">
      <c r="A21" s="36" t="s">
        <v>5</v>
      </c>
      <c r="B21" s="37" t="s">
        <v>69</v>
      </c>
      <c r="C21" s="37" t="s">
        <v>69</v>
      </c>
      <c r="D21" s="37" t="s">
        <v>69</v>
      </c>
      <c r="E21" s="37" t="s">
        <v>69</v>
      </c>
      <c r="F21" s="38"/>
      <c r="G21" s="10"/>
    </row>
    <row r="22" spans="1:7" ht="15.75" x14ac:dyDescent="0.25">
      <c r="A22" s="36" t="s">
        <v>21</v>
      </c>
      <c r="B22" s="37" t="s">
        <v>69</v>
      </c>
      <c r="C22" s="37" t="s">
        <v>69</v>
      </c>
      <c r="D22" s="37" t="s">
        <v>69</v>
      </c>
      <c r="E22" s="37" t="s">
        <v>69</v>
      </c>
      <c r="F22" s="38"/>
      <c r="G22" s="11"/>
    </row>
    <row r="23" spans="1:7" ht="15.75" x14ac:dyDescent="0.25">
      <c r="A23" s="39" t="s">
        <v>46</v>
      </c>
      <c r="B23" s="40">
        <v>0</v>
      </c>
      <c r="C23" s="40">
        <v>0</v>
      </c>
      <c r="D23" s="40">
        <v>0</v>
      </c>
      <c r="E23" s="40">
        <v>0</v>
      </c>
      <c r="F23" s="38"/>
    </row>
    <row r="24" spans="1:7" ht="15.75" x14ac:dyDescent="0.25">
      <c r="A24" s="42" t="s">
        <v>48</v>
      </c>
      <c r="B24" s="43"/>
      <c r="C24" s="43"/>
      <c r="D24" s="43"/>
      <c r="E24" s="43"/>
      <c r="F24" s="38"/>
    </row>
    <row r="25" spans="1:7" ht="15.75" x14ac:dyDescent="0.25">
      <c r="A25" s="36" t="s">
        <v>7</v>
      </c>
      <c r="B25" s="37" t="s">
        <v>69</v>
      </c>
      <c r="C25" s="37" t="s">
        <v>69</v>
      </c>
      <c r="D25" s="37" t="s">
        <v>69</v>
      </c>
      <c r="E25" s="37" t="s">
        <v>69</v>
      </c>
      <c r="F25" s="38"/>
    </row>
    <row r="26" spans="1:7" ht="15.75" x14ac:dyDescent="0.25">
      <c r="A26" s="36" t="s">
        <v>9</v>
      </c>
      <c r="B26" s="37" t="s">
        <v>69</v>
      </c>
      <c r="C26" s="37" t="s">
        <v>69</v>
      </c>
      <c r="D26" s="37" t="s">
        <v>69</v>
      </c>
      <c r="E26" s="37" t="s">
        <v>69</v>
      </c>
      <c r="F26" s="38"/>
    </row>
    <row r="27" spans="1:7" ht="15.75" x14ac:dyDescent="0.25">
      <c r="A27" s="36" t="s">
        <v>10</v>
      </c>
      <c r="B27" s="37" t="s">
        <v>69</v>
      </c>
      <c r="C27" s="37" t="s">
        <v>69</v>
      </c>
      <c r="D27" s="37" t="s">
        <v>69</v>
      </c>
      <c r="E27" s="37" t="s">
        <v>69</v>
      </c>
      <c r="F27" s="38"/>
    </row>
    <row r="28" spans="1:7" ht="15.75" x14ac:dyDescent="0.25">
      <c r="A28" s="39" t="s">
        <v>46</v>
      </c>
      <c r="B28" s="40">
        <v>0</v>
      </c>
      <c r="C28" s="40">
        <v>0</v>
      </c>
      <c r="D28" s="40">
        <v>0</v>
      </c>
      <c r="E28" s="40">
        <v>0</v>
      </c>
      <c r="F28" s="38"/>
    </row>
    <row r="29" spans="1:7" ht="15.75" x14ac:dyDescent="0.25">
      <c r="A29" s="42" t="s">
        <v>49</v>
      </c>
      <c r="B29" s="43" t="s">
        <v>69</v>
      </c>
      <c r="C29" s="43" t="s">
        <v>69</v>
      </c>
      <c r="D29" s="43"/>
      <c r="E29" s="43"/>
      <c r="F29" s="38"/>
    </row>
    <row r="30" spans="1:7" ht="15.75" x14ac:dyDescent="0.25">
      <c r="A30" s="36" t="s">
        <v>11</v>
      </c>
      <c r="B30" s="37" t="s">
        <v>69</v>
      </c>
      <c r="C30" s="37" t="s">
        <v>69</v>
      </c>
      <c r="D30" s="37" t="s">
        <v>69</v>
      </c>
      <c r="E30" s="37" t="s">
        <v>69</v>
      </c>
      <c r="F30" s="38"/>
    </row>
    <row r="31" spans="1:7" ht="15.75" x14ac:dyDescent="0.25">
      <c r="A31" s="36" t="s">
        <v>12</v>
      </c>
      <c r="B31" s="37" t="s">
        <v>69</v>
      </c>
      <c r="C31" s="37" t="s">
        <v>69</v>
      </c>
      <c r="D31" s="37" t="s">
        <v>69</v>
      </c>
      <c r="E31" s="37" t="s">
        <v>69</v>
      </c>
      <c r="F31" s="38"/>
    </row>
    <row r="32" spans="1:7" ht="15.75" x14ac:dyDescent="0.25">
      <c r="A32" s="36" t="s">
        <v>33</v>
      </c>
      <c r="B32" s="37" t="s">
        <v>69</v>
      </c>
      <c r="C32" s="37" t="s">
        <v>69</v>
      </c>
      <c r="D32" s="37" t="s">
        <v>69</v>
      </c>
      <c r="E32" s="37" t="s">
        <v>69</v>
      </c>
      <c r="F32" s="38"/>
    </row>
    <row r="33" spans="1:6" ht="15.75" x14ac:dyDescent="0.25">
      <c r="A33" s="44" t="s">
        <v>46</v>
      </c>
      <c r="B33" s="40">
        <v>0</v>
      </c>
      <c r="C33" s="40">
        <v>0</v>
      </c>
      <c r="D33" s="40">
        <v>0</v>
      </c>
      <c r="E33" s="40">
        <v>0</v>
      </c>
      <c r="F33" s="38"/>
    </row>
    <row r="34" spans="1:6" ht="15.75" x14ac:dyDescent="0.25">
      <c r="A34" s="45" t="s">
        <v>0</v>
      </c>
      <c r="B34" s="46">
        <v>224530662.26415092</v>
      </c>
      <c r="C34" s="46">
        <v>16521581.783543497</v>
      </c>
      <c r="D34" s="46">
        <v>20478066.17980586</v>
      </c>
      <c r="E34" s="46">
        <v>176175</v>
      </c>
      <c r="F34" s="38"/>
    </row>
    <row r="36" spans="1:6" ht="30" customHeight="1" x14ac:dyDescent="0.25">
      <c r="A36" s="66" t="s">
        <v>50</v>
      </c>
      <c r="B36" s="66"/>
      <c r="C36" s="66"/>
      <c r="D36" s="66"/>
      <c r="E36" s="66"/>
      <c r="F36" s="48"/>
    </row>
    <row r="37" spans="1:6" ht="45.75" customHeight="1" x14ac:dyDescent="0.25">
      <c r="A37" s="66" t="s">
        <v>62</v>
      </c>
      <c r="B37" s="66"/>
      <c r="C37" s="66"/>
      <c r="D37" s="66"/>
      <c r="E37" s="66"/>
    </row>
    <row r="38" spans="1:6" ht="45.75" customHeight="1" x14ac:dyDescent="0.25">
      <c r="A38" s="60" t="s">
        <v>51</v>
      </c>
      <c r="B38" s="60"/>
      <c r="C38" s="60"/>
      <c r="D38" s="60"/>
      <c r="E38" s="60"/>
    </row>
    <row r="39" spans="1:6" ht="30" customHeight="1" x14ac:dyDescent="0.25">
      <c r="A39" s="60" t="s">
        <v>52</v>
      </c>
      <c r="B39" s="60"/>
      <c r="C39" s="60"/>
      <c r="D39" s="60"/>
      <c r="E39" s="60"/>
    </row>
    <row r="40" spans="1:6" x14ac:dyDescent="0.25">
      <c r="A40" s="60" t="s">
        <v>56</v>
      </c>
      <c r="B40" s="60"/>
      <c r="C40" s="60"/>
      <c r="D40" s="60"/>
      <c r="E40" s="60"/>
    </row>
    <row r="41" spans="1:6" x14ac:dyDescent="0.25">
      <c r="A41" s="50" t="s">
        <v>53</v>
      </c>
      <c r="B41" s="50"/>
      <c r="C41" s="50"/>
      <c r="D41" s="50"/>
    </row>
  </sheetData>
  <mergeCells count="15">
    <mergeCell ref="A39:E39"/>
    <mergeCell ref="A41:D41"/>
    <mergeCell ref="C12:D12"/>
    <mergeCell ref="E12:E13"/>
    <mergeCell ref="C14:E14"/>
    <mergeCell ref="A37:E37"/>
    <mergeCell ref="A38:E38"/>
    <mergeCell ref="A40:E40"/>
    <mergeCell ref="A36:E36"/>
    <mergeCell ref="A11:E11"/>
    <mergeCell ref="A6:E6"/>
    <mergeCell ref="A7:E7"/>
    <mergeCell ref="A8:E8"/>
    <mergeCell ref="A9:E9"/>
    <mergeCell ref="A10:E1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Leche</vt:lpstr>
      <vt:lpstr>Miel</vt:lpstr>
      <vt:lpstr>Carne Bovina</vt:lpstr>
      <vt:lpstr>Carne cerdo</vt:lpstr>
      <vt:lpstr>Consolidado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 MEGALECHE</dc:creator>
  <cp:lastModifiedBy>Vanderlinder</cp:lastModifiedBy>
  <cp:lastPrinted>2018-10-26T16:09:57Z</cp:lastPrinted>
  <dcterms:created xsi:type="dcterms:W3CDTF">2015-07-27T12:50:29Z</dcterms:created>
  <dcterms:modified xsi:type="dcterms:W3CDTF">2020-05-25T17:18:19Z</dcterms:modified>
</cp:coreProperties>
</file>