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Rosayddel Ramirez\Desktop\OAI2.0\Transparencia\2023\01 Enero\Nominas\"/>
    </mc:Choice>
  </mc:AlternateContent>
  <xr:revisionPtr revIDLastSave="0" documentId="8_{C7AD03F8-F81B-4599-9767-3CAFA2C09CAB}" xr6:coauthVersionLast="47" xr6:coauthVersionMax="47" xr10:uidLastSave="{00000000-0000-0000-0000-000000000000}"/>
  <bookViews>
    <workbookView xWindow="-120" yWindow="-120" windowWidth="38640" windowHeight="21240" activeTab="7"/>
  </bookViews>
  <sheets>
    <sheet name="Fijos" sheetId="1" r:id="rId1"/>
    <sheet name="Nom. temporales" sheetId="3" r:id="rId2"/>
    <sheet name="Trámite de pensión" sheetId="5" r:id="rId3"/>
    <sheet name="SUPLENCIA" sheetId="10" r:id="rId4"/>
    <sheet name="INTERINATO" sheetId="11" r:id="rId5"/>
    <sheet name="Programas" sheetId="7" r:id="rId6"/>
    <sheet name="Interna" sheetId="2" r:id="rId7"/>
    <sheet name="Seguridad" sheetId="6" r:id="rId8"/>
  </sheets>
  <definedNames>
    <definedName name="_xlnm._FilterDatabase" localSheetId="0" hidden="1">Fijos!$A$8:$IR$8</definedName>
    <definedName name="_xlnm._FilterDatabase" localSheetId="6" hidden="1">Interna!$A$7:$P$154</definedName>
    <definedName name="_xlnm._FilterDatabase" localSheetId="1" hidden="1">'Nom. temporales'!$A$7:$U$80</definedName>
    <definedName name="_xlnm._FilterDatabase" localSheetId="5" hidden="1">Programas!$B$7:$O$47</definedName>
    <definedName name="_xlnm._FilterDatabase" localSheetId="7" hidden="1">Seguridad!$A$7:$P$37</definedName>
    <definedName name="_xlnm._FilterDatabase" localSheetId="2" hidden="1">'Trámite de pensión'!$A$7:$O$16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6" l="1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J46" i="6"/>
  <c r="P46" i="6"/>
  <c r="J45" i="6"/>
  <c r="P45" i="6"/>
  <c r="J44" i="6"/>
  <c r="P44" i="6"/>
  <c r="J43" i="6"/>
  <c r="P43" i="6"/>
  <c r="G154" i="2"/>
  <c r="H154" i="2"/>
  <c r="M53" i="2"/>
  <c r="M31" i="2"/>
  <c r="M131" i="2"/>
  <c r="M27" i="2"/>
  <c r="M16" i="7"/>
  <c r="M8" i="7"/>
  <c r="I23" i="5"/>
  <c r="G23" i="5"/>
  <c r="I83" i="3"/>
  <c r="P80" i="3"/>
  <c r="Q80" i="3"/>
  <c r="O424" i="1"/>
  <c r="M777" i="1"/>
  <c r="O510" i="1"/>
  <c r="O509" i="1"/>
  <c r="M9" i="7"/>
  <c r="M28" i="2"/>
  <c r="M108" i="2"/>
  <c r="M107" i="2"/>
  <c r="M35" i="2"/>
  <c r="J34" i="2"/>
  <c r="N34" i="2"/>
  <c r="O34" i="2"/>
  <c r="L34" i="2"/>
  <c r="M26" i="2"/>
  <c r="M96" i="2"/>
  <c r="M135" i="2"/>
  <c r="M103" i="2"/>
  <c r="M123" i="2"/>
  <c r="M121" i="2"/>
  <c r="M70" i="2"/>
  <c r="M21" i="2"/>
  <c r="M65" i="2"/>
  <c r="M22" i="7"/>
  <c r="N22" i="7"/>
  <c r="G49" i="7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5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I8" i="11"/>
  <c r="N8" i="11"/>
  <c r="O8" i="11"/>
  <c r="I25" i="11"/>
  <c r="G25" i="11"/>
  <c r="J22" i="11"/>
  <c r="L22" i="11"/>
  <c r="J23" i="11"/>
  <c r="L23" i="11"/>
  <c r="H25" i="11"/>
  <c r="K25" i="11"/>
  <c r="M25" i="11"/>
  <c r="J15" i="10"/>
  <c r="I15" i="10"/>
  <c r="G15" i="10"/>
  <c r="J9" i="5"/>
  <c r="N9" i="5"/>
  <c r="O9" i="5"/>
  <c r="J13" i="5"/>
  <c r="N13" i="5"/>
  <c r="O13" i="5"/>
  <c r="J14" i="5"/>
  <c r="J15" i="5"/>
  <c r="N15" i="5"/>
  <c r="O15" i="5"/>
  <c r="J16" i="5"/>
  <c r="J17" i="5"/>
  <c r="J18" i="5"/>
  <c r="J19" i="5"/>
  <c r="J20" i="5"/>
  <c r="H23" i="5"/>
  <c r="K23" i="5"/>
  <c r="M23" i="5"/>
  <c r="P78" i="3"/>
  <c r="Q78" i="3"/>
  <c r="P45" i="3"/>
  <c r="Q45" i="3"/>
  <c r="N33" i="1"/>
  <c r="O33" i="1"/>
  <c r="N138" i="1"/>
  <c r="O138" i="1"/>
  <c r="N512" i="1"/>
  <c r="O512" i="1"/>
  <c r="N720" i="1"/>
  <c r="O720" i="1"/>
  <c r="L18" i="7"/>
  <c r="N18" i="7"/>
  <c r="O18" i="7"/>
  <c r="L19" i="7"/>
  <c r="N19" i="7"/>
  <c r="O19" i="7"/>
  <c r="L20" i="7"/>
  <c r="J19" i="7"/>
  <c r="J18" i="7"/>
  <c r="J20" i="7"/>
  <c r="N20" i="7"/>
  <c r="O20" i="7"/>
  <c r="P51" i="3"/>
  <c r="Q51" i="3"/>
  <c r="P11" i="3"/>
  <c r="Q11" i="3"/>
  <c r="P44" i="3"/>
  <c r="Q44" i="3"/>
  <c r="K777" i="1"/>
  <c r="N632" i="1"/>
  <c r="O632" i="1"/>
  <c r="N220" i="1"/>
  <c r="N195" i="1"/>
  <c r="O195" i="1"/>
  <c r="N50" i="1"/>
  <c r="O50" i="1"/>
  <c r="L63" i="2"/>
  <c r="J63" i="2"/>
  <c r="N63" i="2"/>
  <c r="O63" i="2"/>
  <c r="J133" i="2"/>
  <c r="G51" i="6"/>
  <c r="J42" i="6"/>
  <c r="P42" i="6"/>
  <c r="K154" i="2"/>
  <c r="I90" i="2"/>
  <c r="L90" i="2"/>
  <c r="N90" i="2"/>
  <c r="O90" i="2"/>
  <c r="I10" i="2"/>
  <c r="I75" i="2"/>
  <c r="J75" i="2"/>
  <c r="I74" i="2"/>
  <c r="L74" i="2"/>
  <c r="N74" i="2"/>
  <c r="O74" i="2"/>
  <c r="I51" i="2"/>
  <c r="L51" i="2"/>
  <c r="L46" i="7"/>
  <c r="J46" i="7"/>
  <c r="N46" i="7"/>
  <c r="O46" i="7"/>
  <c r="L45" i="7"/>
  <c r="J45" i="7"/>
  <c r="N45" i="7"/>
  <c r="O45" i="7"/>
  <c r="I11" i="7"/>
  <c r="L11" i="7"/>
  <c r="I23" i="7"/>
  <c r="I22" i="7"/>
  <c r="J22" i="7"/>
  <c r="N137" i="1"/>
  <c r="O137" i="1"/>
  <c r="N730" i="1"/>
  <c r="O730" i="1"/>
  <c r="N729" i="1"/>
  <c r="O729" i="1"/>
  <c r="L728" i="1"/>
  <c r="N518" i="1"/>
  <c r="O518" i="1"/>
  <c r="N517" i="1"/>
  <c r="O517" i="1"/>
  <c r="N324" i="1"/>
  <c r="O324" i="1"/>
  <c r="N323" i="1"/>
  <c r="O323" i="1"/>
  <c r="N768" i="1"/>
  <c r="O768" i="1"/>
  <c r="O17" i="1"/>
  <c r="O24" i="1"/>
  <c r="H51" i="6"/>
  <c r="O10" i="6"/>
  <c r="J10" i="6"/>
  <c r="I106" i="2"/>
  <c r="L106" i="2"/>
  <c r="J83" i="3"/>
  <c r="L83" i="3"/>
  <c r="M83" i="3"/>
  <c r="N83" i="3"/>
  <c r="O83" i="3"/>
  <c r="J41" i="6"/>
  <c r="P41" i="6"/>
  <c r="M138" i="2"/>
  <c r="M19" i="2"/>
  <c r="I59" i="2"/>
  <c r="I153" i="2"/>
  <c r="L153" i="2"/>
  <c r="N153" i="2"/>
  <c r="O153" i="2"/>
  <c r="I47" i="7"/>
  <c r="L47" i="7"/>
  <c r="N57" i="1"/>
  <c r="O57" i="1"/>
  <c r="N390" i="1"/>
  <c r="O390" i="1"/>
  <c r="O515" i="1"/>
  <c r="J40" i="6"/>
  <c r="P40" i="6"/>
  <c r="M38" i="2"/>
  <c r="M97" i="2"/>
  <c r="M128" i="2"/>
  <c r="M100" i="2"/>
  <c r="M71" i="2"/>
  <c r="M12" i="2"/>
  <c r="I21" i="11"/>
  <c r="J21" i="11"/>
  <c r="N532" i="1"/>
  <c r="O532" i="1"/>
  <c r="N465" i="1"/>
  <c r="O465" i="1"/>
  <c r="N300" i="1"/>
  <c r="O300" i="1"/>
  <c r="N676" i="1"/>
  <c r="O676" i="1"/>
  <c r="N350" i="1"/>
  <c r="O350" i="1"/>
  <c r="N650" i="1"/>
  <c r="O650" i="1"/>
  <c r="N488" i="1"/>
  <c r="O488" i="1"/>
  <c r="N360" i="1"/>
  <c r="O360" i="1"/>
  <c r="N453" i="1"/>
  <c r="O453" i="1"/>
  <c r="L642" i="1"/>
  <c r="N642" i="1"/>
  <c r="O642" i="1"/>
  <c r="N289" i="1"/>
  <c r="O289" i="1"/>
  <c r="N85" i="1"/>
  <c r="O85" i="1"/>
  <c r="H777" i="1"/>
  <c r="N775" i="1"/>
  <c r="O775" i="1"/>
  <c r="N774" i="1"/>
  <c r="O774" i="1"/>
  <c r="N773" i="1"/>
  <c r="O773" i="1"/>
  <c r="N772" i="1"/>
  <c r="O772" i="1"/>
  <c r="N771" i="1"/>
  <c r="O771" i="1"/>
  <c r="N770" i="1"/>
  <c r="O770" i="1"/>
  <c r="N769" i="1"/>
  <c r="O769" i="1"/>
  <c r="N767" i="1"/>
  <c r="O767" i="1"/>
  <c r="N766" i="1"/>
  <c r="O766" i="1"/>
  <c r="N765" i="1"/>
  <c r="O765" i="1"/>
  <c r="N764" i="1"/>
  <c r="O764" i="1"/>
  <c r="N763" i="1"/>
  <c r="O763" i="1"/>
  <c r="N762" i="1"/>
  <c r="O762" i="1"/>
  <c r="N761" i="1"/>
  <c r="O761" i="1"/>
  <c r="N760" i="1"/>
  <c r="O760" i="1"/>
  <c r="L759" i="1"/>
  <c r="J759" i="1"/>
  <c r="N759" i="1"/>
  <c r="N758" i="1"/>
  <c r="O758" i="1"/>
  <c r="N757" i="1"/>
  <c r="O757" i="1"/>
  <c r="N756" i="1"/>
  <c r="O756" i="1"/>
  <c r="N755" i="1"/>
  <c r="O755" i="1"/>
  <c r="N754" i="1"/>
  <c r="O754" i="1"/>
  <c r="N753" i="1"/>
  <c r="O753" i="1"/>
  <c r="N752" i="1"/>
  <c r="O752" i="1"/>
  <c r="N751" i="1"/>
  <c r="O751" i="1"/>
  <c r="N750" i="1"/>
  <c r="O750" i="1"/>
  <c r="N749" i="1"/>
  <c r="O749" i="1"/>
  <c r="N748" i="1"/>
  <c r="O748" i="1"/>
  <c r="N747" i="1"/>
  <c r="O747" i="1"/>
  <c r="N746" i="1"/>
  <c r="O746" i="1"/>
  <c r="N745" i="1"/>
  <c r="O745" i="1"/>
  <c r="N744" i="1"/>
  <c r="O744" i="1"/>
  <c r="N743" i="1"/>
  <c r="O743" i="1"/>
  <c r="L742" i="1"/>
  <c r="J742" i="1"/>
  <c r="N742" i="1"/>
  <c r="O742" i="1"/>
  <c r="N741" i="1"/>
  <c r="O741" i="1"/>
  <c r="N740" i="1"/>
  <c r="O740" i="1"/>
  <c r="N739" i="1"/>
  <c r="O739" i="1"/>
  <c r="N738" i="1"/>
  <c r="O738" i="1"/>
  <c r="N737" i="1"/>
  <c r="O737" i="1"/>
  <c r="L736" i="1"/>
  <c r="J736" i="1"/>
  <c r="N735" i="1"/>
  <c r="O735" i="1"/>
  <c r="N734" i="1"/>
  <c r="O734" i="1"/>
  <c r="N733" i="1"/>
  <c r="O733" i="1"/>
  <c r="N732" i="1"/>
  <c r="O732" i="1"/>
  <c r="L731" i="1"/>
  <c r="J731" i="1"/>
  <c r="J728" i="1"/>
  <c r="N728" i="1"/>
  <c r="O728" i="1"/>
  <c r="N727" i="1"/>
  <c r="O727" i="1"/>
  <c r="N726" i="1"/>
  <c r="O726" i="1"/>
  <c r="N725" i="1"/>
  <c r="O725" i="1"/>
  <c r="N724" i="1"/>
  <c r="O724" i="1"/>
  <c r="N723" i="1"/>
  <c r="O723" i="1"/>
  <c r="N722" i="1"/>
  <c r="O722" i="1"/>
  <c r="N721" i="1"/>
  <c r="O721" i="1"/>
  <c r="N719" i="1"/>
  <c r="O719" i="1"/>
  <c r="N718" i="1"/>
  <c r="O718" i="1"/>
  <c r="N717" i="1"/>
  <c r="O717" i="1"/>
  <c r="N716" i="1"/>
  <c r="O716" i="1"/>
  <c r="N715" i="1"/>
  <c r="O715" i="1"/>
  <c r="N714" i="1"/>
  <c r="O714" i="1"/>
  <c r="N713" i="1"/>
  <c r="O713" i="1"/>
  <c r="N712" i="1"/>
  <c r="O712" i="1"/>
  <c r="N711" i="1"/>
  <c r="O711" i="1"/>
  <c r="N710" i="1"/>
  <c r="O710" i="1"/>
  <c r="N709" i="1"/>
  <c r="O709" i="1"/>
  <c r="N708" i="1"/>
  <c r="O708" i="1"/>
  <c r="N707" i="1"/>
  <c r="O707" i="1"/>
  <c r="N706" i="1"/>
  <c r="O706" i="1"/>
  <c r="N705" i="1"/>
  <c r="O705" i="1"/>
  <c r="N704" i="1"/>
  <c r="O704" i="1"/>
  <c r="N703" i="1"/>
  <c r="O703" i="1"/>
  <c r="N702" i="1"/>
  <c r="O702" i="1"/>
  <c r="N701" i="1"/>
  <c r="O701" i="1"/>
  <c r="N700" i="1"/>
  <c r="O700" i="1"/>
  <c r="N699" i="1"/>
  <c r="O699" i="1"/>
  <c r="N698" i="1"/>
  <c r="O698" i="1"/>
  <c r="N697" i="1"/>
  <c r="O697" i="1"/>
  <c r="L696" i="1"/>
  <c r="J696" i="1"/>
  <c r="N695" i="1"/>
  <c r="O695" i="1"/>
  <c r="N691" i="1"/>
  <c r="O691" i="1"/>
  <c r="N690" i="1"/>
  <c r="O690" i="1"/>
  <c r="N689" i="1"/>
  <c r="O689" i="1"/>
  <c r="N688" i="1"/>
  <c r="O688" i="1"/>
  <c r="N687" i="1"/>
  <c r="O687" i="1"/>
  <c r="N686" i="1"/>
  <c r="O686" i="1"/>
  <c r="N685" i="1"/>
  <c r="O685" i="1"/>
  <c r="O684" i="1"/>
  <c r="N683" i="1"/>
  <c r="O683" i="1"/>
  <c r="N682" i="1"/>
  <c r="O682" i="1"/>
  <c r="N681" i="1"/>
  <c r="O681" i="1"/>
  <c r="N680" i="1"/>
  <c r="O680" i="1"/>
  <c r="N679" i="1"/>
  <c r="O679" i="1"/>
  <c r="N678" i="1"/>
  <c r="O678" i="1"/>
  <c r="N677" i="1"/>
  <c r="O677" i="1"/>
  <c r="N675" i="1"/>
  <c r="O675" i="1"/>
  <c r="N674" i="1"/>
  <c r="O674" i="1"/>
  <c r="N673" i="1"/>
  <c r="O673" i="1"/>
  <c r="N672" i="1"/>
  <c r="I672" i="1"/>
  <c r="O672" i="1"/>
  <c r="N671" i="1"/>
  <c r="I671" i="1"/>
  <c r="N670" i="1"/>
  <c r="I670" i="1"/>
  <c r="O670" i="1"/>
  <c r="N669" i="1"/>
  <c r="O669" i="1"/>
  <c r="N668" i="1"/>
  <c r="O668" i="1"/>
  <c r="N667" i="1"/>
  <c r="O667" i="1"/>
  <c r="N666" i="1"/>
  <c r="O666" i="1"/>
  <c r="N665" i="1"/>
  <c r="O665" i="1"/>
  <c r="N664" i="1"/>
  <c r="O664" i="1"/>
  <c r="N663" i="1"/>
  <c r="O663" i="1"/>
  <c r="N662" i="1"/>
  <c r="O662" i="1"/>
  <c r="N661" i="1"/>
  <c r="O661" i="1"/>
  <c r="N659" i="1"/>
  <c r="O659" i="1"/>
  <c r="N658" i="1"/>
  <c r="O658" i="1"/>
  <c r="N657" i="1"/>
  <c r="O657" i="1"/>
  <c r="N656" i="1"/>
  <c r="O656" i="1"/>
  <c r="N655" i="1"/>
  <c r="O655" i="1"/>
  <c r="N654" i="1"/>
  <c r="O654" i="1"/>
  <c r="N653" i="1"/>
  <c r="O653" i="1"/>
  <c r="N652" i="1"/>
  <c r="O652" i="1"/>
  <c r="N651" i="1"/>
  <c r="O651" i="1"/>
  <c r="N649" i="1"/>
  <c r="O649" i="1"/>
  <c r="N648" i="1"/>
  <c r="O648" i="1"/>
  <c r="N647" i="1"/>
  <c r="O647" i="1"/>
  <c r="N646" i="1"/>
  <c r="O646" i="1"/>
  <c r="N645" i="1"/>
  <c r="O645" i="1"/>
  <c r="N644" i="1"/>
  <c r="O644" i="1"/>
  <c r="N643" i="1"/>
  <c r="O643" i="1"/>
  <c r="N641" i="1"/>
  <c r="O641" i="1"/>
  <c r="N640" i="1"/>
  <c r="O640" i="1"/>
  <c r="N639" i="1"/>
  <c r="O639" i="1"/>
  <c r="N638" i="1"/>
  <c r="O638" i="1"/>
  <c r="N637" i="1"/>
  <c r="O637" i="1"/>
  <c r="N636" i="1"/>
  <c r="O636" i="1"/>
  <c r="N635" i="1"/>
  <c r="O635" i="1"/>
  <c r="N634" i="1"/>
  <c r="O634" i="1"/>
  <c r="N633" i="1"/>
  <c r="O633" i="1"/>
  <c r="N631" i="1"/>
  <c r="O631" i="1"/>
  <c r="N630" i="1"/>
  <c r="O630" i="1"/>
  <c r="N629" i="1"/>
  <c r="O629" i="1"/>
  <c r="N628" i="1"/>
  <c r="O628" i="1"/>
  <c r="I628" i="1"/>
  <c r="N627" i="1"/>
  <c r="I627" i="1"/>
  <c r="O627" i="1"/>
  <c r="N626" i="1"/>
  <c r="O626" i="1"/>
  <c r="N625" i="1"/>
  <c r="O625" i="1"/>
  <c r="N624" i="1"/>
  <c r="O624" i="1"/>
  <c r="N623" i="1"/>
  <c r="O623" i="1"/>
  <c r="N622" i="1"/>
  <c r="O622" i="1"/>
  <c r="N621" i="1"/>
  <c r="O621" i="1"/>
  <c r="N620" i="1"/>
  <c r="O620" i="1"/>
  <c r="N619" i="1"/>
  <c r="O619" i="1"/>
  <c r="N618" i="1"/>
  <c r="O618" i="1"/>
  <c r="N617" i="1"/>
  <c r="O617" i="1"/>
  <c r="N616" i="1"/>
  <c r="O616" i="1"/>
  <c r="N615" i="1"/>
  <c r="O615" i="1"/>
  <c r="N614" i="1"/>
  <c r="O614" i="1"/>
  <c r="N613" i="1"/>
  <c r="O613" i="1"/>
  <c r="N612" i="1"/>
  <c r="O612" i="1"/>
  <c r="N611" i="1"/>
  <c r="O611" i="1"/>
  <c r="N610" i="1"/>
  <c r="O610" i="1"/>
  <c r="N609" i="1"/>
  <c r="O609" i="1"/>
  <c r="N608" i="1"/>
  <c r="O608" i="1"/>
  <c r="N607" i="1"/>
  <c r="O607" i="1"/>
  <c r="N606" i="1"/>
  <c r="O606" i="1"/>
  <c r="N605" i="1"/>
  <c r="O605" i="1"/>
  <c r="N604" i="1"/>
  <c r="O604" i="1"/>
  <c r="N603" i="1"/>
  <c r="O603" i="1"/>
  <c r="N602" i="1"/>
  <c r="O602" i="1"/>
  <c r="N601" i="1"/>
  <c r="O601" i="1"/>
  <c r="N600" i="1"/>
  <c r="O600" i="1"/>
  <c r="N599" i="1"/>
  <c r="O599" i="1"/>
  <c r="N598" i="1"/>
  <c r="O598" i="1"/>
  <c r="N597" i="1"/>
  <c r="O597" i="1"/>
  <c r="N596" i="1"/>
  <c r="O596" i="1"/>
  <c r="N595" i="1"/>
  <c r="O595" i="1"/>
  <c r="N594" i="1"/>
  <c r="O594" i="1"/>
  <c r="N593" i="1"/>
  <c r="O593" i="1"/>
  <c r="N592" i="1"/>
  <c r="O592" i="1"/>
  <c r="N591" i="1"/>
  <c r="O591" i="1"/>
  <c r="N590" i="1"/>
  <c r="O590" i="1"/>
  <c r="N589" i="1"/>
  <c r="O589" i="1"/>
  <c r="N588" i="1"/>
  <c r="O588" i="1"/>
  <c r="N587" i="1"/>
  <c r="O587" i="1"/>
  <c r="N586" i="1"/>
  <c r="O586" i="1"/>
  <c r="N585" i="1"/>
  <c r="O585" i="1"/>
  <c r="N584" i="1"/>
  <c r="O584" i="1"/>
  <c r="N583" i="1"/>
  <c r="O583" i="1"/>
  <c r="L582" i="1"/>
  <c r="J582" i="1"/>
  <c r="N581" i="1"/>
  <c r="O581" i="1"/>
  <c r="N580" i="1"/>
  <c r="O580" i="1"/>
  <c r="L579" i="1"/>
  <c r="N579" i="1"/>
  <c r="O579" i="1"/>
  <c r="J579" i="1"/>
  <c r="N578" i="1"/>
  <c r="O578" i="1"/>
  <c r="N577" i="1"/>
  <c r="O577" i="1"/>
  <c r="N576" i="1"/>
  <c r="O576" i="1"/>
  <c r="N575" i="1"/>
  <c r="O575" i="1"/>
  <c r="N574" i="1"/>
  <c r="O574" i="1"/>
  <c r="N573" i="1"/>
  <c r="O573" i="1"/>
  <c r="N572" i="1"/>
  <c r="O572" i="1"/>
  <c r="N571" i="1"/>
  <c r="O571" i="1"/>
  <c r="L570" i="1"/>
  <c r="J570" i="1"/>
  <c r="N570" i="1"/>
  <c r="O570" i="1"/>
  <c r="N569" i="1"/>
  <c r="I569" i="1"/>
  <c r="O569" i="1"/>
  <c r="N568" i="1"/>
  <c r="O568" i="1"/>
  <c r="N567" i="1"/>
  <c r="I567" i="1"/>
  <c r="O567" i="1"/>
  <c r="N566" i="1"/>
  <c r="O566" i="1"/>
  <c r="N565" i="1"/>
  <c r="I565" i="1"/>
  <c r="N564" i="1"/>
  <c r="I564" i="1"/>
  <c r="O564" i="1"/>
  <c r="N563" i="1"/>
  <c r="I563" i="1"/>
  <c r="N562" i="1"/>
  <c r="O562" i="1"/>
  <c r="N561" i="1"/>
  <c r="O561" i="1"/>
  <c r="N560" i="1"/>
  <c r="O560" i="1"/>
  <c r="N559" i="1"/>
  <c r="O559" i="1"/>
  <c r="N558" i="1"/>
  <c r="O558" i="1"/>
  <c r="N557" i="1"/>
  <c r="O557" i="1"/>
  <c r="N556" i="1"/>
  <c r="O556" i="1"/>
  <c r="N555" i="1"/>
  <c r="O555" i="1"/>
  <c r="N553" i="1"/>
  <c r="O553" i="1"/>
  <c r="N552" i="1"/>
  <c r="O552" i="1"/>
  <c r="N551" i="1"/>
  <c r="O551" i="1"/>
  <c r="N550" i="1"/>
  <c r="O550" i="1"/>
  <c r="N549" i="1"/>
  <c r="O549" i="1"/>
  <c r="N548" i="1"/>
  <c r="O548" i="1"/>
  <c r="N547" i="1"/>
  <c r="O547" i="1"/>
  <c r="N546" i="1"/>
  <c r="O546" i="1"/>
  <c r="N545" i="1"/>
  <c r="O545" i="1"/>
  <c r="N544" i="1"/>
  <c r="O544" i="1"/>
  <c r="N543" i="1"/>
  <c r="O543" i="1"/>
  <c r="L542" i="1"/>
  <c r="J542" i="1"/>
  <c r="N541" i="1"/>
  <c r="O541" i="1"/>
  <c r="N540" i="1"/>
  <c r="O540" i="1"/>
  <c r="N539" i="1"/>
  <c r="O539" i="1"/>
  <c r="N538" i="1"/>
  <c r="O538" i="1"/>
  <c r="N537" i="1"/>
  <c r="O537" i="1"/>
  <c r="L536" i="1"/>
  <c r="J536" i="1"/>
  <c r="N536" i="1"/>
  <c r="O536" i="1"/>
  <c r="N535" i="1"/>
  <c r="O535" i="1"/>
  <c r="N534" i="1"/>
  <c r="O534" i="1"/>
  <c r="N533" i="1"/>
  <c r="O533" i="1"/>
  <c r="N531" i="1"/>
  <c r="O531" i="1"/>
  <c r="L530" i="1"/>
  <c r="J530" i="1"/>
  <c r="L529" i="1"/>
  <c r="J529" i="1"/>
  <c r="N528" i="1"/>
  <c r="O528" i="1"/>
  <c r="N527" i="1"/>
  <c r="O527" i="1"/>
  <c r="N526" i="1"/>
  <c r="O526" i="1"/>
  <c r="N525" i="1"/>
  <c r="O525" i="1"/>
  <c r="N524" i="1"/>
  <c r="O524" i="1"/>
  <c r="N523" i="1"/>
  <c r="O523" i="1"/>
  <c r="N522" i="1"/>
  <c r="O522" i="1"/>
  <c r="N521" i="1"/>
  <c r="O521" i="1"/>
  <c r="N520" i="1"/>
  <c r="O520" i="1"/>
  <c r="N519" i="1"/>
  <c r="O519" i="1"/>
  <c r="N516" i="1"/>
  <c r="O516" i="1"/>
  <c r="N514" i="1"/>
  <c r="O514" i="1"/>
  <c r="N511" i="1"/>
  <c r="O511" i="1"/>
  <c r="N509" i="1"/>
  <c r="N508" i="1"/>
  <c r="O508" i="1"/>
  <c r="N507" i="1"/>
  <c r="O507" i="1"/>
  <c r="N506" i="1"/>
  <c r="O506" i="1"/>
  <c r="N505" i="1"/>
  <c r="O505" i="1"/>
  <c r="N504" i="1"/>
  <c r="O504" i="1"/>
  <c r="N503" i="1"/>
  <c r="O503" i="1"/>
  <c r="N502" i="1"/>
  <c r="O502" i="1"/>
  <c r="N501" i="1"/>
  <c r="O501" i="1"/>
  <c r="N500" i="1"/>
  <c r="O500" i="1"/>
  <c r="N499" i="1"/>
  <c r="O499" i="1"/>
  <c r="N498" i="1"/>
  <c r="O498" i="1"/>
  <c r="N497" i="1"/>
  <c r="O497" i="1"/>
  <c r="N496" i="1"/>
  <c r="O496" i="1"/>
  <c r="N495" i="1"/>
  <c r="I495" i="1"/>
  <c r="N494" i="1"/>
  <c r="O494" i="1"/>
  <c r="I494" i="1"/>
  <c r="N493" i="1"/>
  <c r="I493" i="1"/>
  <c r="N492" i="1"/>
  <c r="O492" i="1"/>
  <c r="I492" i="1"/>
  <c r="N491" i="1"/>
  <c r="I491" i="1"/>
  <c r="O491" i="1"/>
  <c r="N490" i="1"/>
  <c r="O490" i="1"/>
  <c r="N489" i="1"/>
  <c r="O489" i="1"/>
  <c r="N487" i="1"/>
  <c r="O487" i="1"/>
  <c r="N486" i="1"/>
  <c r="O486" i="1"/>
  <c r="N485" i="1"/>
  <c r="O485" i="1"/>
  <c r="N484" i="1"/>
  <c r="O484" i="1"/>
  <c r="N483" i="1"/>
  <c r="O483" i="1"/>
  <c r="N482" i="1"/>
  <c r="O482" i="1"/>
  <c r="N481" i="1"/>
  <c r="O481" i="1"/>
  <c r="N480" i="1"/>
  <c r="O480" i="1"/>
  <c r="N479" i="1"/>
  <c r="O479" i="1"/>
  <c r="N478" i="1"/>
  <c r="O478" i="1"/>
  <c r="N477" i="1"/>
  <c r="O477" i="1"/>
  <c r="N476" i="1"/>
  <c r="O476" i="1"/>
  <c r="N475" i="1"/>
  <c r="O475" i="1"/>
  <c r="N474" i="1"/>
  <c r="O474" i="1"/>
  <c r="N473" i="1"/>
  <c r="O473" i="1"/>
  <c r="N472" i="1"/>
  <c r="O472" i="1"/>
  <c r="N471" i="1"/>
  <c r="O471" i="1"/>
  <c r="N470" i="1"/>
  <c r="O470" i="1"/>
  <c r="N469" i="1"/>
  <c r="O469" i="1"/>
  <c r="N468" i="1"/>
  <c r="O468" i="1"/>
  <c r="N467" i="1"/>
  <c r="O467" i="1"/>
  <c r="N466" i="1"/>
  <c r="O466" i="1"/>
  <c r="N464" i="1"/>
  <c r="O464" i="1"/>
  <c r="N463" i="1"/>
  <c r="O463" i="1"/>
  <c r="N462" i="1"/>
  <c r="O462" i="1"/>
  <c r="N461" i="1"/>
  <c r="O461" i="1"/>
  <c r="N460" i="1"/>
  <c r="O460" i="1"/>
  <c r="N458" i="1"/>
  <c r="O458" i="1"/>
  <c r="N457" i="1"/>
  <c r="O457" i="1"/>
  <c r="N456" i="1"/>
  <c r="N455" i="1"/>
  <c r="O455" i="1"/>
  <c r="N454" i="1"/>
  <c r="O454" i="1"/>
  <c r="N452" i="1"/>
  <c r="O452" i="1"/>
  <c r="N451" i="1"/>
  <c r="O451" i="1"/>
  <c r="N450" i="1"/>
  <c r="O450" i="1"/>
  <c r="L449" i="1"/>
  <c r="J449" i="1"/>
  <c r="N448" i="1"/>
  <c r="O448" i="1"/>
  <c r="N447" i="1"/>
  <c r="O447" i="1"/>
  <c r="L446" i="1"/>
  <c r="J446" i="1"/>
  <c r="N445" i="1"/>
  <c r="O445" i="1"/>
  <c r="N444" i="1"/>
  <c r="O444" i="1"/>
  <c r="N443" i="1"/>
  <c r="O443" i="1"/>
  <c r="N442" i="1"/>
  <c r="O442" i="1"/>
  <c r="N441" i="1"/>
  <c r="I441" i="1"/>
  <c r="O441" i="1"/>
  <c r="N440" i="1"/>
  <c r="I440" i="1"/>
  <c r="N439" i="1"/>
  <c r="I439" i="1"/>
  <c r="I438" i="1"/>
  <c r="J438" i="1"/>
  <c r="N437" i="1"/>
  <c r="O437" i="1"/>
  <c r="N436" i="1"/>
  <c r="O436" i="1"/>
  <c r="N435" i="1"/>
  <c r="O435" i="1"/>
  <c r="N434" i="1"/>
  <c r="O434" i="1"/>
  <c r="N433" i="1"/>
  <c r="O433" i="1"/>
  <c r="N432" i="1"/>
  <c r="O432" i="1"/>
  <c r="N431" i="1"/>
  <c r="O431" i="1"/>
  <c r="N430" i="1"/>
  <c r="O430" i="1"/>
  <c r="N429" i="1"/>
  <c r="O429" i="1"/>
  <c r="N428" i="1"/>
  <c r="O428" i="1"/>
  <c r="N427" i="1"/>
  <c r="O427" i="1"/>
  <c r="N426" i="1"/>
  <c r="O426" i="1"/>
  <c r="N425" i="1"/>
  <c r="O425" i="1"/>
  <c r="N423" i="1"/>
  <c r="O423" i="1"/>
  <c r="N422" i="1"/>
  <c r="O422" i="1"/>
  <c r="N421" i="1"/>
  <c r="O421" i="1"/>
  <c r="N420" i="1"/>
  <c r="O420" i="1"/>
  <c r="N419" i="1"/>
  <c r="O419" i="1"/>
  <c r="N418" i="1"/>
  <c r="O418" i="1"/>
  <c r="N417" i="1"/>
  <c r="O417" i="1"/>
  <c r="N416" i="1"/>
  <c r="O416" i="1"/>
  <c r="N415" i="1"/>
  <c r="O415" i="1"/>
  <c r="N414" i="1"/>
  <c r="O414" i="1"/>
  <c r="N413" i="1"/>
  <c r="O413" i="1"/>
  <c r="N412" i="1"/>
  <c r="O412" i="1"/>
  <c r="N411" i="1"/>
  <c r="O411" i="1"/>
  <c r="N410" i="1"/>
  <c r="O410" i="1"/>
  <c r="N409" i="1"/>
  <c r="O409" i="1"/>
  <c r="N408" i="1"/>
  <c r="O408" i="1"/>
  <c r="N407" i="1"/>
  <c r="O407" i="1"/>
  <c r="N406" i="1"/>
  <c r="O406" i="1"/>
  <c r="N405" i="1"/>
  <c r="O405" i="1"/>
  <c r="N404" i="1"/>
  <c r="O404" i="1"/>
  <c r="N403" i="1"/>
  <c r="O403" i="1"/>
  <c r="N402" i="1"/>
  <c r="O402" i="1"/>
  <c r="N401" i="1"/>
  <c r="O401" i="1"/>
  <c r="N400" i="1"/>
  <c r="O400" i="1"/>
  <c r="N399" i="1"/>
  <c r="O399" i="1"/>
  <c r="N398" i="1"/>
  <c r="O398" i="1"/>
  <c r="L397" i="1"/>
  <c r="J397" i="1"/>
  <c r="N397" i="1"/>
  <c r="O397" i="1"/>
  <c r="N396" i="1"/>
  <c r="O396" i="1"/>
  <c r="N395" i="1"/>
  <c r="O395" i="1"/>
  <c r="N394" i="1"/>
  <c r="O394" i="1"/>
  <c r="N393" i="1"/>
  <c r="O393" i="1"/>
  <c r="N391" i="1"/>
  <c r="O391" i="1"/>
  <c r="N389" i="1"/>
  <c r="O389" i="1"/>
  <c r="N388" i="1"/>
  <c r="O388" i="1"/>
  <c r="N387" i="1"/>
  <c r="O387" i="1"/>
  <c r="N386" i="1"/>
  <c r="O386" i="1"/>
  <c r="N385" i="1"/>
  <c r="O385" i="1"/>
  <c r="N384" i="1"/>
  <c r="O384" i="1"/>
  <c r="N383" i="1"/>
  <c r="O383" i="1"/>
  <c r="N382" i="1"/>
  <c r="O382" i="1"/>
  <c r="N381" i="1"/>
  <c r="O381" i="1"/>
  <c r="N380" i="1"/>
  <c r="O380" i="1"/>
  <c r="N379" i="1"/>
  <c r="O379" i="1"/>
  <c r="N378" i="1"/>
  <c r="O378" i="1"/>
  <c r="N377" i="1"/>
  <c r="O377" i="1"/>
  <c r="N376" i="1"/>
  <c r="O376" i="1"/>
  <c r="N375" i="1"/>
  <c r="O375" i="1"/>
  <c r="N374" i="1"/>
  <c r="O374" i="1"/>
  <c r="N373" i="1"/>
  <c r="O373" i="1"/>
  <c r="N372" i="1"/>
  <c r="O372" i="1"/>
  <c r="N371" i="1"/>
  <c r="O371" i="1"/>
  <c r="N370" i="1"/>
  <c r="O370" i="1"/>
  <c r="N369" i="1"/>
  <c r="O369" i="1"/>
  <c r="N368" i="1"/>
  <c r="O368" i="1"/>
  <c r="N367" i="1"/>
  <c r="O367" i="1"/>
  <c r="N366" i="1"/>
  <c r="O366" i="1"/>
  <c r="N364" i="1"/>
  <c r="O364" i="1"/>
  <c r="N363" i="1"/>
  <c r="O363" i="1"/>
  <c r="N362" i="1"/>
  <c r="O362" i="1"/>
  <c r="N361" i="1"/>
  <c r="O361" i="1"/>
  <c r="O359" i="1"/>
  <c r="O358" i="1"/>
  <c r="O357" i="1"/>
  <c r="O356" i="1"/>
  <c r="N355" i="1"/>
  <c r="O355" i="1"/>
  <c r="N354" i="1"/>
  <c r="O354" i="1"/>
  <c r="N353" i="1"/>
  <c r="O353" i="1"/>
  <c r="N352" i="1"/>
  <c r="O352" i="1"/>
  <c r="N349" i="1"/>
  <c r="O349" i="1"/>
  <c r="N348" i="1"/>
  <c r="O348" i="1"/>
  <c r="N347" i="1"/>
  <c r="O347" i="1"/>
  <c r="N346" i="1"/>
  <c r="O346" i="1"/>
  <c r="L345" i="1"/>
  <c r="J345" i="1"/>
  <c r="N345" i="1"/>
  <c r="O345" i="1"/>
  <c r="N344" i="1"/>
  <c r="O344" i="1"/>
  <c r="N343" i="1"/>
  <c r="O343" i="1"/>
  <c r="N342" i="1"/>
  <c r="O342" i="1"/>
  <c r="N341" i="1"/>
  <c r="O341" i="1"/>
  <c r="N340" i="1"/>
  <c r="I340" i="1"/>
  <c r="O340" i="1"/>
  <c r="N339" i="1"/>
  <c r="O339" i="1"/>
  <c r="N338" i="1"/>
  <c r="I338" i="1"/>
  <c r="N337" i="1"/>
  <c r="I337" i="1"/>
  <c r="O337" i="1"/>
  <c r="N336" i="1"/>
  <c r="I336" i="1"/>
  <c r="O336" i="1"/>
  <c r="N335" i="1"/>
  <c r="I335" i="1"/>
  <c r="O335" i="1"/>
  <c r="N334" i="1"/>
  <c r="O334" i="1"/>
  <c r="N333" i="1"/>
  <c r="O333" i="1"/>
  <c r="N332" i="1"/>
  <c r="O332" i="1"/>
  <c r="N331" i="1"/>
  <c r="O331" i="1"/>
  <c r="N330" i="1"/>
  <c r="O330" i="1"/>
  <c r="N329" i="1"/>
  <c r="O329" i="1"/>
  <c r="N328" i="1"/>
  <c r="O328" i="1"/>
  <c r="N327" i="1"/>
  <c r="O327" i="1"/>
  <c r="N326" i="1"/>
  <c r="O326" i="1"/>
  <c r="N325" i="1"/>
  <c r="O325" i="1"/>
  <c r="N322" i="1"/>
  <c r="O322" i="1"/>
  <c r="N321" i="1"/>
  <c r="O321" i="1"/>
  <c r="N320" i="1"/>
  <c r="O320" i="1"/>
  <c r="N319" i="1"/>
  <c r="O319" i="1"/>
  <c r="N318" i="1"/>
  <c r="O318" i="1"/>
  <c r="N317" i="1"/>
  <c r="O317" i="1"/>
  <c r="N316" i="1"/>
  <c r="O316" i="1"/>
  <c r="N315" i="1"/>
  <c r="O315" i="1"/>
  <c r="N314" i="1"/>
  <c r="O314" i="1"/>
  <c r="N313" i="1"/>
  <c r="O313" i="1"/>
  <c r="N312" i="1"/>
  <c r="O312" i="1"/>
  <c r="N311" i="1"/>
  <c r="O311" i="1"/>
  <c r="N310" i="1"/>
  <c r="O310" i="1"/>
  <c r="N309" i="1"/>
  <c r="O309" i="1"/>
  <c r="N308" i="1"/>
  <c r="O308" i="1"/>
  <c r="N307" i="1"/>
  <c r="O307" i="1"/>
  <c r="N306" i="1"/>
  <c r="O306" i="1"/>
  <c r="N305" i="1"/>
  <c r="O305" i="1"/>
  <c r="N304" i="1"/>
  <c r="O304" i="1"/>
  <c r="N303" i="1"/>
  <c r="O303" i="1"/>
  <c r="N302" i="1"/>
  <c r="O302" i="1"/>
  <c r="N301" i="1"/>
  <c r="O301" i="1"/>
  <c r="N299" i="1"/>
  <c r="O299" i="1"/>
  <c r="N298" i="1"/>
  <c r="O298" i="1"/>
  <c r="N297" i="1"/>
  <c r="O297" i="1"/>
  <c r="N296" i="1"/>
  <c r="O296" i="1"/>
  <c r="N295" i="1"/>
  <c r="O295" i="1"/>
  <c r="N294" i="1"/>
  <c r="O294" i="1"/>
  <c r="N293" i="1"/>
  <c r="O293" i="1"/>
  <c r="L292" i="1"/>
  <c r="J292" i="1"/>
  <c r="N292" i="1"/>
  <c r="O292" i="1"/>
  <c r="N291" i="1"/>
  <c r="O291" i="1"/>
  <c r="N288" i="1"/>
  <c r="O288" i="1"/>
  <c r="N287" i="1"/>
  <c r="O287" i="1"/>
  <c r="N286" i="1"/>
  <c r="O286" i="1"/>
  <c r="N285" i="1"/>
  <c r="O285" i="1"/>
  <c r="N284" i="1"/>
  <c r="O284" i="1"/>
  <c r="N283" i="1"/>
  <c r="O283" i="1"/>
  <c r="L282" i="1"/>
  <c r="J282" i="1"/>
  <c r="N282" i="1"/>
  <c r="O282" i="1"/>
  <c r="N281" i="1"/>
  <c r="O281" i="1"/>
  <c r="N280" i="1"/>
  <c r="O280" i="1"/>
  <c r="N279" i="1"/>
  <c r="O279" i="1"/>
  <c r="N278" i="1"/>
  <c r="O278" i="1"/>
  <c r="L277" i="1"/>
  <c r="J277" i="1"/>
  <c r="L276" i="1"/>
  <c r="N276" i="1"/>
  <c r="O276" i="1"/>
  <c r="J276" i="1"/>
  <c r="N275" i="1"/>
  <c r="O275" i="1"/>
  <c r="N274" i="1"/>
  <c r="O274" i="1"/>
  <c r="N273" i="1"/>
  <c r="O273" i="1"/>
  <c r="N272" i="1"/>
  <c r="I272" i="1"/>
  <c r="O272" i="1"/>
  <c r="N271" i="1"/>
  <c r="I271" i="1"/>
  <c r="O271" i="1"/>
  <c r="N270" i="1"/>
  <c r="O270" i="1"/>
  <c r="N269" i="1"/>
  <c r="O269" i="1"/>
  <c r="N268" i="1"/>
  <c r="O268" i="1"/>
  <c r="N267" i="1"/>
  <c r="O267" i="1"/>
  <c r="N266" i="1"/>
  <c r="O266" i="1"/>
  <c r="N265" i="1"/>
  <c r="O265" i="1"/>
  <c r="N264" i="1"/>
  <c r="O264" i="1"/>
  <c r="N263" i="1"/>
  <c r="O263" i="1"/>
  <c r="N262" i="1"/>
  <c r="O262" i="1"/>
  <c r="N261" i="1"/>
  <c r="O261" i="1"/>
  <c r="N260" i="1"/>
  <c r="O260" i="1"/>
  <c r="N259" i="1"/>
  <c r="O259" i="1"/>
  <c r="N258" i="1"/>
  <c r="O258" i="1"/>
  <c r="N256" i="1"/>
  <c r="O256" i="1"/>
  <c r="N255" i="1"/>
  <c r="O255" i="1"/>
  <c r="N254" i="1"/>
  <c r="O254" i="1"/>
  <c r="N253" i="1"/>
  <c r="O253" i="1"/>
  <c r="N252" i="1"/>
  <c r="O252" i="1"/>
  <c r="N251" i="1"/>
  <c r="O251" i="1"/>
  <c r="N250" i="1"/>
  <c r="O250" i="1"/>
  <c r="N249" i="1"/>
  <c r="O249" i="1"/>
  <c r="N248" i="1"/>
  <c r="O248" i="1"/>
  <c r="N247" i="1"/>
  <c r="O247" i="1"/>
  <c r="N246" i="1"/>
  <c r="O246" i="1"/>
  <c r="N245" i="1"/>
  <c r="O245" i="1"/>
  <c r="N244" i="1"/>
  <c r="O244" i="1"/>
  <c r="N243" i="1"/>
  <c r="O243" i="1"/>
  <c r="N242" i="1"/>
  <c r="O242" i="1"/>
  <c r="N241" i="1"/>
  <c r="O241" i="1"/>
  <c r="N240" i="1"/>
  <c r="O240" i="1"/>
  <c r="N239" i="1"/>
  <c r="O239" i="1"/>
  <c r="N238" i="1"/>
  <c r="O238" i="1"/>
  <c r="N237" i="1"/>
  <c r="O237" i="1"/>
  <c r="N236" i="1"/>
  <c r="O236" i="1"/>
  <c r="N235" i="1"/>
  <c r="O235" i="1"/>
  <c r="N234" i="1"/>
  <c r="O234" i="1"/>
  <c r="N233" i="1"/>
  <c r="O233" i="1"/>
  <c r="N217" i="1"/>
  <c r="O217" i="1"/>
  <c r="L189" i="1"/>
  <c r="J189" i="1"/>
  <c r="N218" i="1"/>
  <c r="O218" i="1"/>
  <c r="N232" i="1"/>
  <c r="O232" i="1"/>
  <c r="N231" i="1"/>
  <c r="O231" i="1"/>
  <c r="N230" i="1"/>
  <c r="O230" i="1"/>
  <c r="N229" i="1"/>
  <c r="O229" i="1"/>
  <c r="N228" i="1"/>
  <c r="O228" i="1"/>
  <c r="N227" i="1"/>
  <c r="O227" i="1"/>
  <c r="N226" i="1"/>
  <c r="O226" i="1"/>
  <c r="N225" i="1"/>
  <c r="O225" i="1"/>
  <c r="O224" i="1"/>
  <c r="N223" i="1"/>
  <c r="O223" i="1"/>
  <c r="N222" i="1"/>
  <c r="O222" i="1"/>
  <c r="N221" i="1"/>
  <c r="O221" i="1"/>
  <c r="O220" i="1"/>
  <c r="N219" i="1"/>
  <c r="O219" i="1"/>
  <c r="N216" i="1"/>
  <c r="O216" i="1"/>
  <c r="N215" i="1"/>
  <c r="O215" i="1"/>
  <c r="N214" i="1"/>
  <c r="O214" i="1"/>
  <c r="N213" i="1"/>
  <c r="O213" i="1"/>
  <c r="N212" i="1"/>
  <c r="O212" i="1"/>
  <c r="N211" i="1"/>
  <c r="O211" i="1"/>
  <c r="N210" i="1"/>
  <c r="O210" i="1"/>
  <c r="N209" i="1"/>
  <c r="O209" i="1"/>
  <c r="N208" i="1"/>
  <c r="O208" i="1"/>
  <c r="N207" i="1"/>
  <c r="O207" i="1"/>
  <c r="N206" i="1"/>
  <c r="O206" i="1"/>
  <c r="N205" i="1"/>
  <c r="O205" i="1"/>
  <c r="N204" i="1"/>
  <c r="O204" i="1"/>
  <c r="N203" i="1"/>
  <c r="O203" i="1"/>
  <c r="J202" i="1"/>
  <c r="N202" i="1"/>
  <c r="O202" i="1"/>
  <c r="N201" i="1"/>
  <c r="O201" i="1"/>
  <c r="N200" i="1"/>
  <c r="O200" i="1"/>
  <c r="N199" i="1"/>
  <c r="O199" i="1"/>
  <c r="N198" i="1"/>
  <c r="O198" i="1"/>
  <c r="N197" i="1"/>
  <c r="O197" i="1"/>
  <c r="N196" i="1"/>
  <c r="O196" i="1"/>
  <c r="N194" i="1"/>
  <c r="O194" i="1"/>
  <c r="N193" i="1"/>
  <c r="O193" i="1"/>
  <c r="N192" i="1"/>
  <c r="O192" i="1"/>
  <c r="N190" i="1"/>
  <c r="O190" i="1"/>
  <c r="N188" i="1"/>
  <c r="O188" i="1"/>
  <c r="N187" i="1"/>
  <c r="O187" i="1"/>
  <c r="N186" i="1"/>
  <c r="O186" i="1"/>
  <c r="N185" i="1"/>
  <c r="O185" i="1"/>
  <c r="N184" i="1"/>
  <c r="O184" i="1"/>
  <c r="N183" i="1"/>
  <c r="O183" i="1"/>
  <c r="N182" i="1"/>
  <c r="O182" i="1"/>
  <c r="N181" i="1"/>
  <c r="O181" i="1"/>
  <c r="N180" i="1"/>
  <c r="O180" i="1"/>
  <c r="N179" i="1"/>
  <c r="O179" i="1"/>
  <c r="N178" i="1"/>
  <c r="O178" i="1"/>
  <c r="N177" i="1"/>
  <c r="O177" i="1"/>
  <c r="N176" i="1"/>
  <c r="O176" i="1"/>
  <c r="N175" i="1"/>
  <c r="O175" i="1"/>
  <c r="N174" i="1"/>
  <c r="O174" i="1"/>
  <c r="N173" i="1"/>
  <c r="O173" i="1"/>
  <c r="N172" i="1"/>
  <c r="O172" i="1"/>
  <c r="N171" i="1"/>
  <c r="O171" i="1"/>
  <c r="N170" i="1"/>
  <c r="O170" i="1"/>
  <c r="N169" i="1"/>
  <c r="O169" i="1"/>
  <c r="N168" i="1"/>
  <c r="O168" i="1"/>
  <c r="N167" i="1"/>
  <c r="O167" i="1"/>
  <c r="N166" i="1"/>
  <c r="O166" i="1"/>
  <c r="N165" i="1"/>
  <c r="O165" i="1"/>
  <c r="N164" i="1"/>
  <c r="O164" i="1"/>
  <c r="N163" i="1"/>
  <c r="O163" i="1"/>
  <c r="N162" i="1"/>
  <c r="O162" i="1"/>
  <c r="N161" i="1"/>
  <c r="O161" i="1"/>
  <c r="N160" i="1"/>
  <c r="O160" i="1"/>
  <c r="N159" i="1"/>
  <c r="O159" i="1"/>
  <c r="N158" i="1"/>
  <c r="O158" i="1"/>
  <c r="N157" i="1"/>
  <c r="O157" i="1"/>
  <c r="N156" i="1"/>
  <c r="O156" i="1"/>
  <c r="N155" i="1"/>
  <c r="O155" i="1"/>
  <c r="N154" i="1"/>
  <c r="O154" i="1"/>
  <c r="N153" i="1"/>
  <c r="O153" i="1"/>
  <c r="N152" i="1"/>
  <c r="O152" i="1"/>
  <c r="N151" i="1"/>
  <c r="O151" i="1"/>
  <c r="N150" i="1"/>
  <c r="O150" i="1"/>
  <c r="N149" i="1"/>
  <c r="O149" i="1"/>
  <c r="N148" i="1"/>
  <c r="O148" i="1"/>
  <c r="N147" i="1"/>
  <c r="O147" i="1"/>
  <c r="N146" i="1"/>
  <c r="O146" i="1"/>
  <c r="N145" i="1"/>
  <c r="O145" i="1"/>
  <c r="N144" i="1"/>
  <c r="O144" i="1"/>
  <c r="N143" i="1"/>
  <c r="O143" i="1"/>
  <c r="N142" i="1"/>
  <c r="O142" i="1"/>
  <c r="N141" i="1"/>
  <c r="O141" i="1"/>
  <c r="N140" i="1"/>
  <c r="O140" i="1"/>
  <c r="N139" i="1"/>
  <c r="O139" i="1"/>
  <c r="L136" i="1"/>
  <c r="J136" i="1"/>
  <c r="N135" i="1"/>
  <c r="O135" i="1"/>
  <c r="N134" i="1"/>
  <c r="O134" i="1"/>
  <c r="N133" i="1"/>
  <c r="O133" i="1"/>
  <c r="N132" i="1"/>
  <c r="O132" i="1"/>
  <c r="N131" i="1"/>
  <c r="O131" i="1"/>
  <c r="N130" i="1"/>
  <c r="O130" i="1"/>
  <c r="N129" i="1"/>
  <c r="O129" i="1"/>
  <c r="L128" i="1"/>
  <c r="N128" i="1"/>
  <c r="O128" i="1"/>
  <c r="N127" i="1"/>
  <c r="O127" i="1"/>
  <c r="N126" i="1"/>
  <c r="O126" i="1"/>
  <c r="N125" i="1"/>
  <c r="O125" i="1"/>
  <c r="N124" i="1"/>
  <c r="O124" i="1"/>
  <c r="N123" i="1"/>
  <c r="O123" i="1"/>
  <c r="N122" i="1"/>
  <c r="O122" i="1"/>
  <c r="N121" i="1"/>
  <c r="O121" i="1"/>
  <c r="N120" i="1"/>
  <c r="O120" i="1"/>
  <c r="N119" i="1"/>
  <c r="O119" i="1"/>
  <c r="N118" i="1"/>
  <c r="O118" i="1"/>
  <c r="N117" i="1"/>
  <c r="O117" i="1"/>
  <c r="N116" i="1"/>
  <c r="O116" i="1"/>
  <c r="N115" i="1"/>
  <c r="O115" i="1"/>
  <c r="N114" i="1"/>
  <c r="O114" i="1"/>
  <c r="N113" i="1"/>
  <c r="O113" i="1"/>
  <c r="N112" i="1"/>
  <c r="O112" i="1"/>
  <c r="N110" i="1"/>
  <c r="O110" i="1"/>
  <c r="N109" i="1"/>
  <c r="O109" i="1"/>
  <c r="N108" i="1"/>
  <c r="O108" i="1"/>
  <c r="N107" i="1"/>
  <c r="O107" i="1"/>
  <c r="N106" i="1"/>
  <c r="O106" i="1"/>
  <c r="N105" i="1"/>
  <c r="O105" i="1"/>
  <c r="N104" i="1"/>
  <c r="O104" i="1"/>
  <c r="N102" i="1"/>
  <c r="O102" i="1"/>
  <c r="N101" i="1"/>
  <c r="O101" i="1"/>
  <c r="N100" i="1"/>
  <c r="O100" i="1"/>
  <c r="N99" i="1"/>
  <c r="O99" i="1"/>
  <c r="N98" i="1"/>
  <c r="O98" i="1"/>
  <c r="N97" i="1"/>
  <c r="O97" i="1"/>
  <c r="N95" i="1"/>
  <c r="O95" i="1"/>
  <c r="N94" i="1"/>
  <c r="O94" i="1"/>
  <c r="N93" i="1"/>
  <c r="O93" i="1"/>
  <c r="N92" i="1"/>
  <c r="O92" i="1"/>
  <c r="N91" i="1"/>
  <c r="O91" i="1"/>
  <c r="N90" i="1"/>
  <c r="O90" i="1"/>
  <c r="N89" i="1"/>
  <c r="O89" i="1"/>
  <c r="N88" i="1"/>
  <c r="O88" i="1"/>
  <c r="N87" i="1"/>
  <c r="O87" i="1"/>
  <c r="N86" i="1"/>
  <c r="O86" i="1"/>
  <c r="N84" i="1"/>
  <c r="O84" i="1"/>
  <c r="N83" i="1"/>
  <c r="O83" i="1"/>
  <c r="N82" i="1"/>
  <c r="O82" i="1"/>
  <c r="N81" i="1"/>
  <c r="O81" i="1"/>
  <c r="N80" i="1"/>
  <c r="O80" i="1"/>
  <c r="N79" i="1"/>
  <c r="O79" i="1"/>
  <c r="N78" i="1"/>
  <c r="O78" i="1"/>
  <c r="N77" i="1"/>
  <c r="O77" i="1"/>
  <c r="N76" i="1"/>
  <c r="O76" i="1"/>
  <c r="N75" i="1"/>
  <c r="O75" i="1"/>
  <c r="N74" i="1"/>
  <c r="O74" i="1"/>
  <c r="N73" i="1"/>
  <c r="O73" i="1"/>
  <c r="N72" i="1"/>
  <c r="O72" i="1"/>
  <c r="N71" i="1"/>
  <c r="O71" i="1"/>
  <c r="N70" i="1"/>
  <c r="O70" i="1"/>
  <c r="N69" i="1"/>
  <c r="O69" i="1"/>
  <c r="N68" i="1"/>
  <c r="O68" i="1"/>
  <c r="N67" i="1"/>
  <c r="O67" i="1"/>
  <c r="N66" i="1"/>
  <c r="O66" i="1"/>
  <c r="N65" i="1"/>
  <c r="O65" i="1"/>
  <c r="L64" i="1"/>
  <c r="J64" i="1"/>
  <c r="N63" i="1"/>
  <c r="O63" i="1"/>
  <c r="N62" i="1"/>
  <c r="O62" i="1"/>
  <c r="N61" i="1"/>
  <c r="O61" i="1"/>
  <c r="N60" i="1"/>
  <c r="O60" i="1"/>
  <c r="N59" i="1"/>
  <c r="O59" i="1"/>
  <c r="N58" i="1"/>
  <c r="O58" i="1"/>
  <c r="N56" i="1"/>
  <c r="O56" i="1"/>
  <c r="N55" i="1"/>
  <c r="O55" i="1"/>
  <c r="N54" i="1"/>
  <c r="O54" i="1"/>
  <c r="N53" i="1"/>
  <c r="O53" i="1"/>
  <c r="N52" i="1"/>
  <c r="O52" i="1"/>
  <c r="N51" i="1"/>
  <c r="O51" i="1"/>
  <c r="N49" i="1"/>
  <c r="O49" i="1"/>
  <c r="N48" i="1"/>
  <c r="O48" i="1"/>
  <c r="N47" i="1"/>
  <c r="O47" i="1"/>
  <c r="N46" i="1"/>
  <c r="O46" i="1"/>
  <c r="N45" i="1"/>
  <c r="O45" i="1"/>
  <c r="N44" i="1"/>
  <c r="O44" i="1"/>
  <c r="N43" i="1"/>
  <c r="O43" i="1"/>
  <c r="N42" i="1"/>
  <c r="O42" i="1"/>
  <c r="N41" i="1"/>
  <c r="O41" i="1"/>
  <c r="N40" i="1"/>
  <c r="O40" i="1"/>
  <c r="N39" i="1"/>
  <c r="O39" i="1"/>
  <c r="N38" i="1"/>
  <c r="O38" i="1"/>
  <c r="N37" i="1"/>
  <c r="O37" i="1"/>
  <c r="N36" i="1"/>
  <c r="O36" i="1"/>
  <c r="N35" i="1"/>
  <c r="O35" i="1"/>
  <c r="N34" i="1"/>
  <c r="O34" i="1"/>
  <c r="N32" i="1"/>
  <c r="O32" i="1"/>
  <c r="N31" i="1"/>
  <c r="O31" i="1"/>
  <c r="N30" i="1"/>
  <c r="O30" i="1"/>
  <c r="N29" i="1"/>
  <c r="O29" i="1"/>
  <c r="N191" i="1"/>
  <c r="O191" i="1"/>
  <c r="N28" i="1"/>
  <c r="O28" i="1"/>
  <c r="N27" i="1"/>
  <c r="O27" i="1"/>
  <c r="N26" i="1"/>
  <c r="O26" i="1"/>
  <c r="N25" i="1"/>
  <c r="O25" i="1"/>
  <c r="O23" i="1"/>
  <c r="N22" i="1"/>
  <c r="O22" i="1"/>
  <c r="N21" i="1"/>
  <c r="O21" i="1"/>
  <c r="N20" i="1"/>
  <c r="O20" i="1"/>
  <c r="N19" i="1"/>
  <c r="O19" i="1"/>
  <c r="N18" i="1"/>
  <c r="O18" i="1"/>
  <c r="N16" i="1"/>
  <c r="O16" i="1"/>
  <c r="N15" i="1"/>
  <c r="O15" i="1"/>
  <c r="N14" i="1"/>
  <c r="O14" i="1"/>
  <c r="N13" i="1"/>
  <c r="G13" i="1"/>
  <c r="G777" i="1"/>
  <c r="N12" i="1"/>
  <c r="O12" i="1"/>
  <c r="I12" i="1"/>
  <c r="N11" i="1"/>
  <c r="O11" i="1"/>
  <c r="N10" i="1"/>
  <c r="O10" i="1"/>
  <c r="N9" i="1"/>
  <c r="O9" i="1"/>
  <c r="J39" i="6"/>
  <c r="P39" i="6"/>
  <c r="H49" i="7"/>
  <c r="P67" i="3"/>
  <c r="Q67" i="3"/>
  <c r="P34" i="3"/>
  <c r="Q34" i="3"/>
  <c r="I152" i="2"/>
  <c r="J152" i="2"/>
  <c r="I151" i="2"/>
  <c r="I150" i="2"/>
  <c r="L150" i="2"/>
  <c r="I149" i="2"/>
  <c r="L149" i="2"/>
  <c r="I148" i="2"/>
  <c r="L148" i="2"/>
  <c r="I147" i="2"/>
  <c r="L147" i="2"/>
  <c r="M146" i="2"/>
  <c r="I146" i="2"/>
  <c r="I145" i="2"/>
  <c r="I144" i="2"/>
  <c r="L144" i="2"/>
  <c r="I143" i="2"/>
  <c r="I142" i="2"/>
  <c r="J142" i="2"/>
  <c r="I141" i="2"/>
  <c r="J141" i="2"/>
  <c r="I140" i="2"/>
  <c r="L140" i="2"/>
  <c r="I139" i="2"/>
  <c r="I138" i="2"/>
  <c r="M137" i="2"/>
  <c r="I137" i="2"/>
  <c r="J137" i="2"/>
  <c r="M136" i="2"/>
  <c r="I136" i="2"/>
  <c r="L136" i="2"/>
  <c r="I135" i="2"/>
  <c r="L135" i="2"/>
  <c r="I134" i="2"/>
  <c r="M133" i="2"/>
  <c r="I133" i="2"/>
  <c r="L133" i="2"/>
  <c r="I132" i="2"/>
  <c r="J132" i="2"/>
  <c r="I131" i="2"/>
  <c r="L131" i="2"/>
  <c r="M130" i="2"/>
  <c r="I130" i="2"/>
  <c r="M129" i="2"/>
  <c r="I129" i="2"/>
  <c r="L129" i="2"/>
  <c r="I128" i="2"/>
  <c r="J128" i="2"/>
  <c r="M127" i="2"/>
  <c r="I127" i="2"/>
  <c r="L127" i="2"/>
  <c r="I126" i="2"/>
  <c r="I125" i="2"/>
  <c r="L125" i="2"/>
  <c r="N125" i="2"/>
  <c r="O125" i="2"/>
  <c r="J125" i="2"/>
  <c r="I124" i="2"/>
  <c r="J124" i="2"/>
  <c r="I123" i="2"/>
  <c r="L123" i="2"/>
  <c r="I122" i="2"/>
  <c r="I121" i="2"/>
  <c r="J121" i="2"/>
  <c r="I120" i="2"/>
  <c r="L120" i="2"/>
  <c r="I119" i="2"/>
  <c r="J119" i="2"/>
  <c r="I118" i="2"/>
  <c r="L118" i="2"/>
  <c r="I117" i="2"/>
  <c r="L117" i="2"/>
  <c r="I116" i="2"/>
  <c r="I115" i="2"/>
  <c r="I114" i="2"/>
  <c r="J114" i="2"/>
  <c r="N114" i="2"/>
  <c r="O114" i="2"/>
  <c r="L114" i="2"/>
  <c r="I113" i="2"/>
  <c r="L113" i="2"/>
  <c r="I112" i="2"/>
  <c r="J112" i="2"/>
  <c r="L112" i="2"/>
  <c r="I111" i="2"/>
  <c r="M110" i="2"/>
  <c r="I110" i="2"/>
  <c r="J110" i="2"/>
  <c r="L110" i="2"/>
  <c r="I109" i="2"/>
  <c r="J109" i="2"/>
  <c r="I108" i="2"/>
  <c r="I107" i="2"/>
  <c r="L107" i="2"/>
  <c r="I105" i="2"/>
  <c r="L105" i="2"/>
  <c r="J105" i="2"/>
  <c r="I104" i="2"/>
  <c r="J104" i="2"/>
  <c r="N104" i="2"/>
  <c r="I103" i="2"/>
  <c r="J103" i="2"/>
  <c r="L103" i="2"/>
  <c r="I102" i="2"/>
  <c r="I101" i="2"/>
  <c r="I100" i="2"/>
  <c r="J100" i="2"/>
  <c r="I99" i="2"/>
  <c r="J99" i="2"/>
  <c r="N99" i="2"/>
  <c r="O99" i="2"/>
  <c r="L99" i="2"/>
  <c r="I98" i="2"/>
  <c r="L98" i="2"/>
  <c r="I97" i="2"/>
  <c r="J97" i="2"/>
  <c r="I96" i="2"/>
  <c r="L96" i="2"/>
  <c r="M95" i="2"/>
  <c r="I95" i="2"/>
  <c r="I94" i="2"/>
  <c r="J94" i="2"/>
  <c r="I93" i="2"/>
  <c r="M92" i="2"/>
  <c r="I92" i="2"/>
  <c r="L92" i="2"/>
  <c r="I91" i="2"/>
  <c r="L91" i="2"/>
  <c r="I89" i="2"/>
  <c r="J89" i="2"/>
  <c r="I88" i="2"/>
  <c r="L88" i="2"/>
  <c r="I87" i="2"/>
  <c r="I86" i="2"/>
  <c r="J86" i="2"/>
  <c r="N86" i="2"/>
  <c r="O86" i="2"/>
  <c r="L86" i="2"/>
  <c r="I85" i="2"/>
  <c r="J85" i="2"/>
  <c r="I84" i="2"/>
  <c r="I83" i="2"/>
  <c r="I82" i="2"/>
  <c r="L82" i="2"/>
  <c r="I81" i="2"/>
  <c r="J81" i="2"/>
  <c r="N81" i="2"/>
  <c r="O81" i="2"/>
  <c r="I80" i="2"/>
  <c r="L80" i="2"/>
  <c r="I79" i="2"/>
  <c r="M78" i="2"/>
  <c r="I78" i="2"/>
  <c r="J78" i="2"/>
  <c r="N78" i="2"/>
  <c r="L78" i="2"/>
  <c r="I77" i="2"/>
  <c r="J77" i="2"/>
  <c r="N77" i="2"/>
  <c r="O77" i="2"/>
  <c r="L77" i="2"/>
  <c r="I76" i="2"/>
  <c r="L76" i="2"/>
  <c r="M73" i="2"/>
  <c r="I73" i="2"/>
  <c r="M72" i="2"/>
  <c r="I72" i="2"/>
  <c r="I71" i="2"/>
  <c r="J71" i="2"/>
  <c r="L71" i="2"/>
  <c r="I70" i="2"/>
  <c r="I69" i="2"/>
  <c r="I68" i="2"/>
  <c r="L68" i="2"/>
  <c r="I67" i="2"/>
  <c r="I66" i="2"/>
  <c r="I65" i="2"/>
  <c r="J65" i="2"/>
  <c r="I64" i="2"/>
  <c r="L64" i="2"/>
  <c r="I62" i="2"/>
  <c r="M61" i="2"/>
  <c r="I61" i="2"/>
  <c r="L61" i="2"/>
  <c r="M60" i="2"/>
  <c r="I60" i="2"/>
  <c r="I58" i="2"/>
  <c r="L58" i="2"/>
  <c r="I57" i="2"/>
  <c r="L57" i="2"/>
  <c r="I56" i="2"/>
  <c r="L56" i="2"/>
  <c r="J56" i="2"/>
  <c r="I55" i="2"/>
  <c r="L55" i="2"/>
  <c r="I54" i="2"/>
  <c r="L54" i="2"/>
  <c r="I53" i="2"/>
  <c r="J53" i="2"/>
  <c r="I52" i="2"/>
  <c r="J52" i="2"/>
  <c r="L52" i="2"/>
  <c r="I50" i="2"/>
  <c r="L50" i="2"/>
  <c r="I49" i="2"/>
  <c r="J49" i="2"/>
  <c r="L49" i="2"/>
  <c r="I48" i="2"/>
  <c r="I47" i="2"/>
  <c r="L47" i="2"/>
  <c r="I46" i="2"/>
  <c r="L46" i="2"/>
  <c r="I45" i="2"/>
  <c r="L45" i="2"/>
  <c r="I44" i="2"/>
  <c r="I43" i="2"/>
  <c r="I42" i="2"/>
  <c r="L42" i="2"/>
  <c r="I41" i="2"/>
  <c r="I40" i="2"/>
  <c r="J40" i="2"/>
  <c r="I39" i="2"/>
  <c r="J39" i="2"/>
  <c r="I38" i="2"/>
  <c r="L38" i="2"/>
  <c r="I37" i="2"/>
  <c r="J37" i="2"/>
  <c r="N37" i="2"/>
  <c r="O37" i="2"/>
  <c r="I36" i="2"/>
  <c r="I35" i="2"/>
  <c r="L35" i="2"/>
  <c r="I33" i="2"/>
  <c r="L33" i="2"/>
  <c r="I32" i="2"/>
  <c r="J32" i="2"/>
  <c r="I31" i="2"/>
  <c r="J31" i="2"/>
  <c r="I30" i="2"/>
  <c r="L30" i="2"/>
  <c r="I29" i="2"/>
  <c r="J29" i="2"/>
  <c r="I28" i="2"/>
  <c r="J28" i="2"/>
  <c r="I27" i="2"/>
  <c r="J27" i="2"/>
  <c r="I26" i="2"/>
  <c r="I25" i="2"/>
  <c r="L25" i="2"/>
  <c r="M24" i="2"/>
  <c r="I24" i="2"/>
  <c r="L24" i="2"/>
  <c r="M23" i="2"/>
  <c r="N23" i="2"/>
  <c r="O23" i="2"/>
  <c r="I23" i="2"/>
  <c r="I22" i="2"/>
  <c r="J22" i="2"/>
  <c r="L22" i="2"/>
  <c r="N22" i="2"/>
  <c r="O22" i="2"/>
  <c r="I21" i="2"/>
  <c r="L21" i="2"/>
  <c r="I20" i="2"/>
  <c r="L20" i="2"/>
  <c r="I19" i="2"/>
  <c r="L19" i="2"/>
  <c r="I18" i="2"/>
  <c r="L18" i="2"/>
  <c r="N18" i="2"/>
  <c r="O18" i="2"/>
  <c r="I17" i="2"/>
  <c r="J17" i="2"/>
  <c r="L17" i="2"/>
  <c r="I16" i="2"/>
  <c r="J16" i="2"/>
  <c r="I15" i="2"/>
  <c r="L15" i="2"/>
  <c r="I14" i="2"/>
  <c r="J14" i="2"/>
  <c r="I13" i="2"/>
  <c r="L13" i="2"/>
  <c r="I12" i="2"/>
  <c r="I11" i="2"/>
  <c r="L11" i="2"/>
  <c r="I9" i="2"/>
  <c r="L9" i="2"/>
  <c r="I8" i="2"/>
  <c r="J38" i="6"/>
  <c r="P38" i="6"/>
  <c r="J37" i="6"/>
  <c r="P37" i="6"/>
  <c r="J36" i="6"/>
  <c r="P36" i="6"/>
  <c r="O35" i="6"/>
  <c r="J35" i="6"/>
  <c r="O34" i="6"/>
  <c r="J34" i="6"/>
  <c r="O33" i="6"/>
  <c r="J33" i="6"/>
  <c r="O32" i="6"/>
  <c r="J32" i="6"/>
  <c r="J31" i="6"/>
  <c r="P31" i="6"/>
  <c r="O30" i="6"/>
  <c r="J30" i="6"/>
  <c r="J29" i="6"/>
  <c r="P29" i="6"/>
  <c r="J28" i="6"/>
  <c r="P28" i="6"/>
  <c r="J27" i="6"/>
  <c r="P27" i="6"/>
  <c r="O26" i="6"/>
  <c r="J26" i="6"/>
  <c r="O25" i="6"/>
  <c r="J25" i="6"/>
  <c r="J24" i="6"/>
  <c r="J23" i="6"/>
  <c r="J22" i="6"/>
  <c r="J21" i="6"/>
  <c r="P21" i="6"/>
  <c r="J20" i="6"/>
  <c r="J19" i="6"/>
  <c r="P19" i="6"/>
  <c r="J18" i="6"/>
  <c r="P18" i="6"/>
  <c r="J17" i="6"/>
  <c r="P17" i="6"/>
  <c r="J16" i="6"/>
  <c r="P16" i="6"/>
  <c r="J15" i="6"/>
  <c r="J14" i="6"/>
  <c r="P14" i="6"/>
  <c r="J13" i="6"/>
  <c r="J12" i="6"/>
  <c r="J11" i="6"/>
  <c r="O9" i="6"/>
  <c r="J9" i="6"/>
  <c r="O8" i="6"/>
  <c r="J8" i="6"/>
  <c r="I20" i="11"/>
  <c r="J20" i="11"/>
  <c r="I19" i="11"/>
  <c r="L19" i="11"/>
  <c r="I18" i="11"/>
  <c r="L18" i="11"/>
  <c r="I17" i="11"/>
  <c r="L17" i="11"/>
  <c r="I16" i="11"/>
  <c r="J16" i="11"/>
  <c r="I15" i="11"/>
  <c r="J15" i="11"/>
  <c r="L13" i="11"/>
  <c r="J13" i="11"/>
  <c r="I12" i="11"/>
  <c r="J12" i="11"/>
  <c r="I11" i="11"/>
  <c r="L11" i="11"/>
  <c r="I10" i="11"/>
  <c r="J10" i="11"/>
  <c r="L8" i="11"/>
  <c r="L10" i="11"/>
  <c r="I12" i="10"/>
  <c r="I11" i="10"/>
  <c r="L11" i="10"/>
  <c r="I10" i="10"/>
  <c r="I9" i="10"/>
  <c r="L9" i="10"/>
  <c r="J9" i="10"/>
  <c r="N9" i="10"/>
  <c r="O9" i="10"/>
  <c r="I8" i="10"/>
  <c r="L8" i="10"/>
  <c r="N16" i="5"/>
  <c r="O16" i="5"/>
  <c r="I15" i="5"/>
  <c r="L15" i="5"/>
  <c r="I12" i="5"/>
  <c r="L12" i="5"/>
  <c r="I11" i="5"/>
  <c r="I10" i="5"/>
  <c r="J10" i="5"/>
  <c r="N10" i="5"/>
  <c r="O10" i="5"/>
  <c r="L10" i="5"/>
  <c r="I9" i="5"/>
  <c r="L9" i="5"/>
  <c r="I8" i="5"/>
  <c r="J8" i="5"/>
  <c r="K49" i="7"/>
  <c r="L44" i="7"/>
  <c r="N44" i="7"/>
  <c r="O44" i="7"/>
  <c r="J44" i="7"/>
  <c r="I43" i="7"/>
  <c r="J43" i="7"/>
  <c r="N43" i="7"/>
  <c r="L43" i="7"/>
  <c r="I42" i="7"/>
  <c r="I41" i="7"/>
  <c r="I40" i="7"/>
  <c r="I39" i="7"/>
  <c r="I38" i="7"/>
  <c r="L38" i="7"/>
  <c r="I37" i="7"/>
  <c r="I36" i="7"/>
  <c r="L36" i="7"/>
  <c r="I35" i="7"/>
  <c r="L35" i="7"/>
  <c r="I34" i="7"/>
  <c r="I33" i="7"/>
  <c r="L33" i="7"/>
  <c r="N33" i="7"/>
  <c r="O33" i="7"/>
  <c r="J33" i="7"/>
  <c r="I32" i="7"/>
  <c r="J32" i="7"/>
  <c r="I31" i="7"/>
  <c r="I30" i="7"/>
  <c r="L30" i="7"/>
  <c r="N30" i="7"/>
  <c r="O30" i="7"/>
  <c r="J30" i="7"/>
  <c r="I29" i="7"/>
  <c r="I28" i="7"/>
  <c r="L28" i="7"/>
  <c r="I27" i="7"/>
  <c r="L27" i="7"/>
  <c r="I26" i="7"/>
  <c r="I25" i="7"/>
  <c r="J25" i="7"/>
  <c r="I24" i="7"/>
  <c r="I21" i="7"/>
  <c r="I17" i="7"/>
  <c r="L17" i="7"/>
  <c r="I16" i="7"/>
  <c r="J16" i="7"/>
  <c r="N16" i="7"/>
  <c r="L16" i="7"/>
  <c r="I15" i="7"/>
  <c r="L15" i="7"/>
  <c r="J15" i="7"/>
  <c r="N15" i="7"/>
  <c r="O15" i="7"/>
  <c r="I14" i="7"/>
  <c r="J14" i="7"/>
  <c r="L14" i="7"/>
  <c r="I13" i="7"/>
  <c r="J13" i="7"/>
  <c r="N13" i="7"/>
  <c r="O13" i="7"/>
  <c r="I12" i="7"/>
  <c r="L12" i="7"/>
  <c r="I10" i="7"/>
  <c r="J10" i="7"/>
  <c r="N10" i="7"/>
  <c r="O10" i="7"/>
  <c r="M49" i="7"/>
  <c r="I9" i="7"/>
  <c r="L9" i="7"/>
  <c r="I8" i="7"/>
  <c r="L8" i="7"/>
  <c r="I49" i="7"/>
  <c r="P79" i="3"/>
  <c r="Q79" i="3"/>
  <c r="P77" i="3"/>
  <c r="K77" i="3"/>
  <c r="Q77" i="3"/>
  <c r="K83" i="3"/>
  <c r="P76" i="3"/>
  <c r="Q76" i="3"/>
  <c r="P73" i="3"/>
  <c r="Q73" i="3"/>
  <c r="P72" i="3"/>
  <c r="Q72" i="3"/>
  <c r="P71" i="3"/>
  <c r="Q71" i="3"/>
  <c r="P70" i="3"/>
  <c r="Q70" i="3"/>
  <c r="P69" i="3"/>
  <c r="Q69" i="3"/>
  <c r="P68" i="3"/>
  <c r="Q68" i="3"/>
  <c r="P65" i="3"/>
  <c r="Q65" i="3"/>
  <c r="P62" i="3"/>
  <c r="Q62" i="3"/>
  <c r="P61" i="3"/>
  <c r="Q61" i="3"/>
  <c r="P59" i="3"/>
  <c r="Q59" i="3"/>
  <c r="P58" i="3"/>
  <c r="Q58" i="3"/>
  <c r="P57" i="3"/>
  <c r="Q57" i="3"/>
  <c r="P56" i="3"/>
  <c r="Q56" i="3"/>
  <c r="P55" i="3"/>
  <c r="Q55" i="3"/>
  <c r="P54" i="3"/>
  <c r="Q54" i="3"/>
  <c r="P53" i="3"/>
  <c r="Q53" i="3"/>
  <c r="P52" i="3"/>
  <c r="Q52" i="3"/>
  <c r="P50" i="3"/>
  <c r="Q50" i="3"/>
  <c r="P49" i="3"/>
  <c r="Q49" i="3"/>
  <c r="P48" i="3"/>
  <c r="Q48" i="3"/>
  <c r="P47" i="3"/>
  <c r="Q47" i="3"/>
  <c r="P46" i="3"/>
  <c r="Q46" i="3"/>
  <c r="P43" i="3"/>
  <c r="Q43" i="3"/>
  <c r="P42" i="3"/>
  <c r="Q42" i="3"/>
  <c r="P41" i="3"/>
  <c r="Q41" i="3"/>
  <c r="P40" i="3"/>
  <c r="Q40" i="3"/>
  <c r="P39" i="3"/>
  <c r="Q39" i="3"/>
  <c r="P37" i="3"/>
  <c r="Q37" i="3"/>
  <c r="P36" i="3"/>
  <c r="Q36" i="3"/>
  <c r="P35" i="3"/>
  <c r="Q35" i="3"/>
  <c r="P33" i="3"/>
  <c r="Q33" i="3"/>
  <c r="P32" i="3"/>
  <c r="Q32" i="3"/>
  <c r="P31" i="3"/>
  <c r="Q31" i="3"/>
  <c r="P30" i="3"/>
  <c r="Q30" i="3"/>
  <c r="P29" i="3"/>
  <c r="Q29" i="3"/>
  <c r="P28" i="3"/>
  <c r="Q28" i="3"/>
  <c r="P26" i="3"/>
  <c r="Q26" i="3"/>
  <c r="Q25" i="3"/>
  <c r="P24" i="3"/>
  <c r="Q24" i="3"/>
  <c r="P22" i="3"/>
  <c r="Q22" i="3"/>
  <c r="P21" i="3"/>
  <c r="Q21" i="3"/>
  <c r="P20" i="3"/>
  <c r="Q20" i="3"/>
  <c r="P19" i="3"/>
  <c r="Q19" i="3"/>
  <c r="P18" i="3"/>
  <c r="Q18" i="3"/>
  <c r="P17" i="3"/>
  <c r="Q17" i="3"/>
  <c r="P16" i="3"/>
  <c r="Q16" i="3"/>
  <c r="P15" i="3"/>
  <c r="Q15" i="3"/>
  <c r="P14" i="3"/>
  <c r="Q14" i="3"/>
  <c r="P13" i="3"/>
  <c r="Q13" i="3"/>
  <c r="P12" i="3"/>
  <c r="Q12" i="3"/>
  <c r="P10" i="3"/>
  <c r="Q10" i="3"/>
  <c r="P9" i="3"/>
  <c r="Q9" i="3"/>
  <c r="K15" i="10"/>
  <c r="M15" i="10"/>
  <c r="H15" i="10"/>
  <c r="N51" i="6"/>
  <c r="M51" i="6"/>
  <c r="L51" i="6"/>
  <c r="K51" i="6"/>
  <c r="J11" i="10"/>
  <c r="N11" i="10"/>
  <c r="O11" i="10"/>
  <c r="J18" i="11"/>
  <c r="L12" i="11"/>
  <c r="L16" i="11"/>
  <c r="N14" i="5"/>
  <c r="O14" i="5"/>
  <c r="J153" i="2"/>
  <c r="N660" i="1"/>
  <c r="O660" i="1"/>
  <c r="N554" i="1"/>
  <c r="O554" i="1"/>
  <c r="N392" i="1"/>
  <c r="O392" i="1"/>
  <c r="N365" i="1"/>
  <c r="O365" i="1"/>
  <c r="N257" i="1"/>
  <c r="O257" i="1"/>
  <c r="J8" i="11"/>
  <c r="J19" i="11"/>
  <c r="J11" i="11"/>
  <c r="J17" i="11"/>
  <c r="L15" i="11"/>
  <c r="J113" i="2"/>
  <c r="N113" i="2"/>
  <c r="O113" i="2"/>
  <c r="J45" i="2"/>
  <c r="L141" i="2"/>
  <c r="L109" i="2"/>
  <c r="L81" i="2"/>
  <c r="L36" i="2"/>
  <c r="J36" i="2"/>
  <c r="N36" i="2"/>
  <c r="O36" i="2"/>
  <c r="L53" i="2"/>
  <c r="N53" i="2"/>
  <c r="L65" i="2"/>
  <c r="J69" i="2"/>
  <c r="N69" i="2"/>
  <c r="O69" i="2"/>
  <c r="J76" i="2"/>
  <c r="J79" i="2"/>
  <c r="L104" i="2"/>
  <c r="L108" i="2"/>
  <c r="L111" i="2"/>
  <c r="N111" i="2"/>
  <c r="O111" i="2"/>
  <c r="J111" i="2"/>
  <c r="L119" i="2"/>
  <c r="J123" i="2"/>
  <c r="N123" i="2"/>
  <c r="J143" i="2"/>
  <c r="L23" i="2"/>
  <c r="J23" i="2"/>
  <c r="L40" i="2"/>
  <c r="L48" i="2"/>
  <c r="J48" i="2"/>
  <c r="N48" i="2"/>
  <c r="O48" i="2"/>
  <c r="L69" i="2"/>
  <c r="J144" i="2"/>
  <c r="J140" i="2"/>
  <c r="N140" i="2"/>
  <c r="J120" i="2"/>
  <c r="J96" i="2"/>
  <c r="N96" i="2"/>
  <c r="O96" i="2"/>
  <c r="J68" i="2"/>
  <c r="N68" i="2"/>
  <c r="J147" i="2"/>
  <c r="N147" i="2"/>
  <c r="O147" i="2"/>
  <c r="J107" i="2"/>
  <c r="N103" i="2"/>
  <c r="O103" i="2"/>
  <c r="J67" i="2"/>
  <c r="J55" i="2"/>
  <c r="N55" i="2"/>
  <c r="O55" i="2"/>
  <c r="J47" i="2"/>
  <c r="J18" i="2"/>
  <c r="J138" i="2"/>
  <c r="J122" i="2"/>
  <c r="J118" i="2"/>
  <c r="J106" i="2"/>
  <c r="N106" i="2"/>
  <c r="J98" i="2"/>
  <c r="J90" i="2"/>
  <c r="J74" i="2"/>
  <c r="J50" i="2"/>
  <c r="N50" i="2"/>
  <c r="O50" i="2"/>
  <c r="J42" i="2"/>
  <c r="J38" i="2"/>
  <c r="J33" i="2"/>
  <c r="N33" i="2"/>
  <c r="O33" i="2"/>
  <c r="J13" i="2"/>
  <c r="L32" i="7"/>
  <c r="N32" i="7"/>
  <c r="O32" i="7"/>
  <c r="L13" i="7"/>
  <c r="J17" i="7"/>
  <c r="J12" i="7"/>
  <c r="N12" i="7"/>
  <c r="O12" i="7"/>
  <c r="L22" i="7"/>
  <c r="J28" i="7"/>
  <c r="N28" i="7"/>
  <c r="O28" i="7"/>
  <c r="J42" i="7"/>
  <c r="J9" i="7"/>
  <c r="N9" i="7"/>
  <c r="O9" i="7"/>
  <c r="L10" i="7"/>
  <c r="L438" i="1"/>
  <c r="N438" i="1"/>
  <c r="O438" i="1"/>
  <c r="O456" i="1"/>
  <c r="O440" i="1"/>
  <c r="N582" i="1"/>
  <c r="O582" i="1"/>
  <c r="J8" i="7"/>
  <c r="N8" i="7"/>
  <c r="L62" i="2"/>
  <c r="J92" i="2"/>
  <c r="N92" i="2"/>
  <c r="O92" i="2"/>
  <c r="J115" i="2"/>
  <c r="L115" i="2"/>
  <c r="N65" i="2"/>
  <c r="O65" i="2"/>
  <c r="J27" i="7"/>
  <c r="N27" i="7"/>
  <c r="L44" i="2"/>
  <c r="O53" i="2"/>
  <c r="L85" i="2"/>
  <c r="J117" i="2"/>
  <c r="N117" i="2"/>
  <c r="O117" i="2"/>
  <c r="L145" i="2"/>
  <c r="J145" i="2"/>
  <c r="N145" i="2"/>
  <c r="L29" i="2"/>
  <c r="L31" i="7"/>
  <c r="J31" i="7"/>
  <c r="N31" i="7"/>
  <c r="O31" i="7"/>
  <c r="L12" i="10"/>
  <c r="J12" i="10"/>
  <c r="L39" i="2"/>
  <c r="N39" i="2"/>
  <c r="L72" i="2"/>
  <c r="J72" i="2"/>
  <c r="N72" i="2"/>
  <c r="O72" i="2"/>
  <c r="J62" i="2"/>
  <c r="N62" i="2"/>
  <c r="O62" i="2"/>
  <c r="J10" i="10"/>
  <c r="N10" i="10"/>
  <c r="O10" i="10"/>
  <c r="L10" i="10"/>
  <c r="L15" i="10"/>
  <c r="J20" i="2"/>
  <c r="N20" i="2"/>
  <c r="L37" i="2"/>
  <c r="J70" i="2"/>
  <c r="N70" i="2"/>
  <c r="O70" i="2"/>
  <c r="L70" i="2"/>
  <c r="J134" i="2"/>
  <c r="L134" i="2"/>
  <c r="J149" i="2"/>
  <c r="N149" i="2"/>
  <c r="O149" i="2"/>
  <c r="L89" i="2"/>
  <c r="J8" i="10"/>
  <c r="L93" i="2"/>
  <c r="J93" i="2"/>
  <c r="N93" i="2"/>
  <c r="O93" i="2"/>
  <c r="N12" i="10"/>
  <c r="O12" i="10"/>
  <c r="N8" i="10"/>
  <c r="O145" i="2"/>
  <c r="N15" i="10"/>
  <c r="O8" i="10"/>
  <c r="O15" i="10"/>
  <c r="L21" i="11"/>
  <c r="J25" i="11"/>
  <c r="L20" i="11"/>
  <c r="L8" i="5"/>
  <c r="L23" i="5"/>
  <c r="L11" i="5"/>
  <c r="N25" i="11"/>
  <c r="L25" i="11"/>
  <c r="L25" i="7"/>
  <c r="N25" i="7"/>
  <c r="J38" i="7"/>
  <c r="N38" i="7"/>
  <c r="O38" i="7"/>
  <c r="J47" i="7"/>
  <c r="N47" i="7"/>
  <c r="O47" i="7"/>
  <c r="O25" i="7"/>
  <c r="O759" i="1"/>
  <c r="O439" i="1"/>
  <c r="N530" i="1"/>
  <c r="O530" i="1"/>
  <c r="N542" i="1"/>
  <c r="O542" i="1"/>
  <c r="N529" i="1"/>
  <c r="O529" i="1"/>
  <c r="N446" i="1"/>
  <c r="O446" i="1"/>
  <c r="N136" i="1"/>
  <c r="O136" i="1"/>
  <c r="O338" i="1"/>
  <c r="N449" i="1"/>
  <c r="O449" i="1"/>
  <c r="O493" i="1"/>
  <c r="O495" i="1"/>
  <c r="I13" i="1"/>
  <c r="I777" i="1"/>
  <c r="P32" i="6"/>
  <c r="P34" i="6"/>
  <c r="P35" i="6"/>
  <c r="P26" i="6"/>
  <c r="P10" i="6"/>
  <c r="J51" i="6"/>
  <c r="P12" i="6"/>
  <c r="P23" i="6"/>
  <c r="P13" i="6"/>
  <c r="P20" i="6"/>
  <c r="P33" i="6"/>
  <c r="P11" i="6"/>
  <c r="P22" i="6"/>
  <c r="P24" i="6"/>
  <c r="P30" i="6"/>
  <c r="P9" i="6"/>
  <c r="P15" i="6"/>
  <c r="P25" i="6"/>
  <c r="O51" i="6"/>
  <c r="P8" i="6"/>
  <c r="N42" i="2"/>
  <c r="O42" i="2"/>
  <c r="N133" i="2"/>
  <c r="O133" i="2"/>
  <c r="M154" i="2"/>
  <c r="N134" i="2"/>
  <c r="O134" i="2"/>
  <c r="J30" i="2"/>
  <c r="N30" i="2"/>
  <c r="O30" i="2"/>
  <c r="J91" i="2"/>
  <c r="N91" i="2"/>
  <c r="O91" i="2"/>
  <c r="O64" i="2"/>
  <c r="J80" i="2"/>
  <c r="N80" i="2"/>
  <c r="O80" i="2"/>
  <c r="J148" i="2"/>
  <c r="J131" i="2"/>
  <c r="N131" i="2"/>
  <c r="O131" i="2"/>
  <c r="N49" i="2"/>
  <c r="N112" i="2"/>
  <c r="O112" i="2"/>
  <c r="J11" i="2"/>
  <c r="N11" i="2"/>
  <c r="O11" i="2"/>
  <c r="J136" i="2"/>
  <c r="N136" i="2"/>
  <c r="O136" i="2"/>
  <c r="J127" i="2"/>
  <c r="N127" i="2"/>
  <c r="O127" i="2"/>
  <c r="J58" i="2"/>
  <c r="N58" i="2"/>
  <c r="O58" i="2"/>
  <c r="O104" i="2"/>
  <c r="J61" i="2"/>
  <c r="N61" i="2"/>
  <c r="O61" i="2"/>
  <c r="I154" i="2"/>
  <c r="J24" i="2"/>
  <c r="N24" i="2"/>
  <c r="O24" i="2"/>
  <c r="L32" i="2"/>
  <c r="L124" i="2"/>
  <c r="N124" i="2"/>
  <c r="O124" i="2"/>
  <c r="L142" i="2"/>
  <c r="N142" i="2"/>
  <c r="O142" i="2"/>
  <c r="N13" i="2"/>
  <c r="O13" i="2"/>
  <c r="N107" i="2"/>
  <c r="O107" i="2"/>
  <c r="N109" i="2"/>
  <c r="O109" i="2"/>
  <c r="N120" i="2"/>
  <c r="O120" i="2"/>
  <c r="L97" i="2"/>
  <c r="N52" i="2"/>
  <c r="O52" i="2"/>
  <c r="N110" i="2"/>
  <c r="O110" i="2"/>
  <c r="L152" i="2"/>
  <c r="J9" i="2"/>
  <c r="N9" i="2"/>
  <c r="O9" i="2"/>
  <c r="J21" i="2"/>
  <c r="N21" i="2"/>
  <c r="O21" i="2"/>
  <c r="J82" i="2"/>
  <c r="N82" i="2"/>
  <c r="O82" i="2"/>
  <c r="N98" i="2"/>
  <c r="O98" i="2"/>
  <c r="N118" i="2"/>
  <c r="O118" i="2"/>
  <c r="J15" i="2"/>
  <c r="N15" i="2"/>
  <c r="O15" i="2"/>
  <c r="J64" i="2"/>
  <c r="N64" i="2"/>
  <c r="J88" i="2"/>
  <c r="N88" i="2"/>
  <c r="O88" i="2"/>
  <c r="O123" i="2"/>
  <c r="L27" i="2"/>
  <c r="N27" i="2"/>
  <c r="O27" i="2"/>
  <c r="J54" i="2"/>
  <c r="N54" i="2"/>
  <c r="O54" i="2"/>
  <c r="N85" i="2"/>
  <c r="O85" i="2"/>
  <c r="N115" i="2"/>
  <c r="O115" i="2"/>
  <c r="N38" i="2"/>
  <c r="O38" i="2"/>
  <c r="J46" i="2"/>
  <c r="N46" i="2"/>
  <c r="N144" i="2"/>
  <c r="O144" i="2"/>
  <c r="L8" i="2"/>
  <c r="L12" i="2"/>
  <c r="L14" i="2"/>
  <c r="N14" i="2"/>
  <c r="O14" i="2"/>
  <c r="J19" i="2"/>
  <c r="N19" i="2"/>
  <c r="O19" i="2"/>
  <c r="L26" i="2"/>
  <c r="J26" i="2"/>
  <c r="N29" i="2"/>
  <c r="O29" i="2"/>
  <c r="J35" i="2"/>
  <c r="N35" i="2"/>
  <c r="O35" i="2"/>
  <c r="J41" i="2"/>
  <c r="L41" i="2"/>
  <c r="J44" i="2"/>
  <c r="N44" i="2"/>
  <c r="O44" i="2"/>
  <c r="N56" i="2"/>
  <c r="O56" i="2"/>
  <c r="O78" i="2"/>
  <c r="L59" i="2"/>
  <c r="J59" i="2"/>
  <c r="J51" i="2"/>
  <c r="N51" i="2"/>
  <c r="O51" i="2"/>
  <c r="J10" i="2"/>
  <c r="L10" i="2"/>
  <c r="O46" i="2"/>
  <c r="N17" i="2"/>
  <c r="O17" i="2"/>
  <c r="N32" i="2"/>
  <c r="O32" i="2"/>
  <c r="O49" i="2"/>
  <c r="L66" i="2"/>
  <c r="J66" i="2"/>
  <c r="L94" i="2"/>
  <c r="N94" i="2"/>
  <c r="O94" i="2"/>
  <c r="J101" i="2"/>
  <c r="L101" i="2"/>
  <c r="N141" i="2"/>
  <c r="O141" i="2"/>
  <c r="L143" i="2"/>
  <c r="N143" i="2"/>
  <c r="O143" i="2"/>
  <c r="L151" i="2"/>
  <c r="J151" i="2"/>
  <c r="J25" i="2"/>
  <c r="N25" i="2"/>
  <c r="O25" i="2"/>
  <c r="L31" i="2"/>
  <c r="N31" i="2"/>
  <c r="O31" i="2"/>
  <c r="L43" i="2"/>
  <c r="J43" i="2"/>
  <c r="L73" i="2"/>
  <c r="J73" i="2"/>
  <c r="L84" i="2"/>
  <c r="J84" i="2"/>
  <c r="N84" i="2"/>
  <c r="O84" i="2"/>
  <c r="L87" i="2"/>
  <c r="J87" i="2"/>
  <c r="L128" i="2"/>
  <c r="N128" i="2"/>
  <c r="O128" i="2"/>
  <c r="L130" i="2"/>
  <c r="J130" i="2"/>
  <c r="N130" i="2"/>
  <c r="O130" i="2"/>
  <c r="L139" i="2"/>
  <c r="J139" i="2"/>
  <c r="L16" i="2"/>
  <c r="N16" i="2"/>
  <c r="O16" i="2"/>
  <c r="L100" i="2"/>
  <c r="N100" i="2"/>
  <c r="O100" i="2"/>
  <c r="L116" i="2"/>
  <c r="J116" i="2"/>
  <c r="N119" i="2"/>
  <c r="O119" i="2"/>
  <c r="L121" i="2"/>
  <c r="N121" i="2"/>
  <c r="O121" i="2"/>
  <c r="L126" i="2"/>
  <c r="J126" i="2"/>
  <c r="N126" i="2"/>
  <c r="O126" i="2"/>
  <c r="J135" i="2"/>
  <c r="N135" i="2"/>
  <c r="O135" i="2"/>
  <c r="L137" i="2"/>
  <c r="N137" i="2"/>
  <c r="O137" i="2"/>
  <c r="L146" i="2"/>
  <c r="L75" i="2"/>
  <c r="N75" i="2"/>
  <c r="O75" i="2"/>
  <c r="J8" i="2"/>
  <c r="J150" i="2"/>
  <c r="N150" i="2"/>
  <c r="O150" i="2"/>
  <c r="J146" i="2"/>
  <c r="N146" i="2"/>
  <c r="O146" i="2"/>
  <c r="N47" i="2"/>
  <c r="O47" i="2"/>
  <c r="N97" i="2"/>
  <c r="O97" i="2"/>
  <c r="J12" i="2"/>
  <c r="L28" i="2"/>
  <c r="N28" i="2"/>
  <c r="O28" i="2"/>
  <c r="L67" i="2"/>
  <c r="N67" i="2"/>
  <c r="O67" i="2"/>
  <c r="L83" i="2"/>
  <c r="J83" i="2"/>
  <c r="N83" i="2"/>
  <c r="O83" i="2"/>
  <c r="N89" i="2"/>
  <c r="O89" i="2"/>
  <c r="L95" i="2"/>
  <c r="J95" i="2"/>
  <c r="N95" i="2"/>
  <c r="O95" i="2"/>
  <c r="L102" i="2"/>
  <c r="J102" i="2"/>
  <c r="N105" i="2"/>
  <c r="O105" i="2"/>
  <c r="J108" i="2"/>
  <c r="N108" i="2"/>
  <c r="O108" i="2"/>
  <c r="L138" i="2"/>
  <c r="N138" i="2"/>
  <c r="O138" i="2"/>
  <c r="N152" i="2"/>
  <c r="O152" i="2"/>
  <c r="O106" i="2"/>
  <c r="N76" i="2"/>
  <c r="O76" i="2"/>
  <c r="L60" i="2"/>
  <c r="J60" i="2"/>
  <c r="N60" i="2"/>
  <c r="O60" i="2"/>
  <c r="L122" i="2"/>
  <c r="N122" i="2"/>
  <c r="O122" i="2"/>
  <c r="O129" i="2"/>
  <c r="O20" i="2"/>
  <c r="O39" i="2"/>
  <c r="N71" i="2"/>
  <c r="O71" i="2"/>
  <c r="O140" i="2"/>
  <c r="N148" i="2"/>
  <c r="O148" i="2"/>
  <c r="N40" i="2"/>
  <c r="O40" i="2"/>
  <c r="J57" i="2"/>
  <c r="N57" i="2"/>
  <c r="O57" i="2"/>
  <c r="N45" i="2"/>
  <c r="O45" i="2"/>
  <c r="J129" i="2"/>
  <c r="N129" i="2"/>
  <c r="O68" i="2"/>
  <c r="L79" i="2"/>
  <c r="N79" i="2"/>
  <c r="O79" i="2"/>
  <c r="L132" i="2"/>
  <c r="N132" i="2"/>
  <c r="O132" i="2"/>
  <c r="L24" i="7"/>
  <c r="L37" i="7"/>
  <c r="J37" i="7"/>
  <c r="J40" i="7"/>
  <c r="O22" i="7"/>
  <c r="J24" i="7"/>
  <c r="N24" i="7"/>
  <c r="O24" i="7"/>
  <c r="L40" i="7"/>
  <c r="L34" i="7"/>
  <c r="J34" i="7"/>
  <c r="N34" i="7"/>
  <c r="O34" i="7"/>
  <c r="J41" i="7"/>
  <c r="O43" i="7"/>
  <c r="L23" i="7"/>
  <c r="J23" i="7"/>
  <c r="L41" i="7"/>
  <c r="N17" i="7"/>
  <c r="O17" i="7"/>
  <c r="L42" i="7"/>
  <c r="N42" i="7"/>
  <c r="O42" i="7"/>
  <c r="N14" i="7"/>
  <c r="O14" i="7"/>
  <c r="L21" i="7"/>
  <c r="L49" i="7"/>
  <c r="J21" i="7"/>
  <c r="N21" i="7"/>
  <c r="O21" i="7"/>
  <c r="L26" i="7"/>
  <c r="J26" i="7"/>
  <c r="N26" i="7"/>
  <c r="O26" i="7"/>
  <c r="L29" i="7"/>
  <c r="J29" i="7"/>
  <c r="L39" i="7"/>
  <c r="J39" i="7"/>
  <c r="N39" i="7"/>
  <c r="O39" i="7"/>
  <c r="O16" i="7"/>
  <c r="O8" i="7"/>
  <c r="J11" i="7"/>
  <c r="N11" i="7"/>
  <c r="O11" i="7"/>
  <c r="J35" i="7"/>
  <c r="N35" i="7"/>
  <c r="O35" i="7"/>
  <c r="J36" i="7"/>
  <c r="N36" i="7"/>
  <c r="O36" i="7"/>
  <c r="O27" i="7"/>
  <c r="N8" i="5"/>
  <c r="O11" i="5"/>
  <c r="J12" i="5"/>
  <c r="N12" i="5"/>
  <c r="O12" i="5"/>
  <c r="J11" i="5"/>
  <c r="N11" i="5"/>
  <c r="Q83" i="3"/>
  <c r="P83" i="3"/>
  <c r="J777" i="1"/>
  <c r="L777" i="1"/>
  <c r="N64" i="1"/>
  <c r="O64" i="1"/>
  <c r="N277" i="1"/>
  <c r="O277" i="1"/>
  <c r="N696" i="1"/>
  <c r="O696" i="1"/>
  <c r="O563" i="1"/>
  <c r="O565" i="1"/>
  <c r="N731" i="1"/>
  <c r="O731" i="1"/>
  <c r="N736" i="1"/>
  <c r="O736" i="1"/>
  <c r="O777" i="1"/>
  <c r="O13" i="1"/>
  <c r="N189" i="1"/>
  <c r="O189" i="1"/>
  <c r="N777" i="1"/>
  <c r="O671" i="1"/>
  <c r="P51" i="6"/>
  <c r="L154" i="2"/>
  <c r="N10" i="2"/>
  <c r="O10" i="2"/>
  <c r="J154" i="2"/>
  <c r="N73" i="2"/>
  <c r="O73" i="2"/>
  <c r="N41" i="2"/>
  <c r="O41" i="2"/>
  <c r="N8" i="2"/>
  <c r="N139" i="2"/>
  <c r="O139" i="2"/>
  <c r="N87" i="2"/>
  <c r="O87" i="2"/>
  <c r="N43" i="2"/>
  <c r="O43" i="2"/>
  <c r="N66" i="2"/>
  <c r="O66" i="2"/>
  <c r="N59" i="2"/>
  <c r="O59" i="2"/>
  <c r="N26" i="2"/>
  <c r="O26" i="2"/>
  <c r="N101" i="2"/>
  <c r="O101" i="2"/>
  <c r="N102" i="2"/>
  <c r="O102" i="2"/>
  <c r="N12" i="2"/>
  <c r="O12" i="2"/>
  <c r="N116" i="2"/>
  <c r="O116" i="2"/>
  <c r="N151" i="2"/>
  <c r="O151" i="2"/>
  <c r="N40" i="7"/>
  <c r="O40" i="7"/>
  <c r="J49" i="7"/>
  <c r="N29" i="7"/>
  <c r="O29" i="7"/>
  <c r="O49" i="7"/>
  <c r="N23" i="7"/>
  <c r="O23" i="7"/>
  <c r="N41" i="7"/>
  <c r="O41" i="7"/>
  <c r="N37" i="7"/>
  <c r="O37" i="7"/>
  <c r="N49" i="7"/>
  <c r="N23" i="5"/>
  <c r="O8" i="5"/>
  <c r="O23" i="5"/>
  <c r="J23" i="5"/>
  <c r="N154" i="2"/>
  <c r="O8" i="2"/>
  <c r="O154" i="2"/>
</calcChain>
</file>

<file path=xl/sharedStrings.xml><?xml version="1.0" encoding="utf-8"?>
<sst xmlns="http://schemas.openxmlformats.org/spreadsheetml/2006/main" count="5860" uniqueCount="1403">
  <si>
    <t>Capítulo: 0210</t>
  </si>
  <si>
    <t xml:space="preserve"> Subprograma: 01</t>
  </si>
  <si>
    <t xml:space="preserve">  Proyecto: 0 </t>
  </si>
  <si>
    <t xml:space="preserve">  Actividad: 0001 </t>
  </si>
  <si>
    <t xml:space="preserve"> Cuenta: 2.1.1.1.01 </t>
  </si>
  <si>
    <t xml:space="preserve">  Fondo: 0100 </t>
  </si>
  <si>
    <t>NO.</t>
  </si>
  <si>
    <t>NOMBRE</t>
  </si>
  <si>
    <t>DIRECCION</t>
  </si>
  <si>
    <t>FUNCION</t>
  </si>
  <si>
    <t>STATUS</t>
  </si>
  <si>
    <t>SUELDO BRUTO (RD)</t>
  </si>
  <si>
    <t>OTROS INGRESOS</t>
  </si>
  <si>
    <t>TOTAL INGRESOS</t>
  </si>
  <si>
    <t xml:space="preserve"> AFP </t>
  </si>
  <si>
    <t xml:space="preserve"> ISR </t>
  </si>
  <si>
    <t xml:space="preserve"> SFS </t>
  </si>
  <si>
    <t xml:space="preserve"> Otros Desc. </t>
  </si>
  <si>
    <t xml:space="preserve"> Total Desc. </t>
  </si>
  <si>
    <t xml:space="preserve"> Neto </t>
  </si>
  <si>
    <t>TIBERIO CORDERO FERNANDEZ</t>
  </si>
  <si>
    <t>TECNICO</t>
  </si>
  <si>
    <t>GAVINO GARCIA MEDINA</t>
  </si>
  <si>
    <t>SUB-DIRECTOR REGIONAL</t>
  </si>
  <si>
    <t>ROBINSON ALBERTO GONZALEZ SEVERINO</t>
  </si>
  <si>
    <t>GILBERTO RAFAEL MEDINA CRUZ</t>
  </si>
  <si>
    <t>IRIS YELIANA DEL ORBE GENAO</t>
  </si>
  <si>
    <t>ENCARGADO (A)</t>
  </si>
  <si>
    <t>RAFAEL BIENVENIDO NUÑEZ MIESES</t>
  </si>
  <si>
    <t>DIRECTOR (A)</t>
  </si>
  <si>
    <t>RAMON LUIS ARTURO SANTOS FERREIRA</t>
  </si>
  <si>
    <t>ENCARGADO DE DIVISION</t>
  </si>
  <si>
    <t>JESUS MARTINEZ LORENZO</t>
  </si>
  <si>
    <t>ANA IRIS DE LA CRUZ HIDALGO</t>
  </si>
  <si>
    <t>ENCARGADO DE DEPARTAMENTO</t>
  </si>
  <si>
    <t>FELIPE ANDRES DE JESUS SUERO MEDINA</t>
  </si>
  <si>
    <t>TECNICO I</t>
  </si>
  <si>
    <t>SUBDIRECTOR (A) GENERAL</t>
  </si>
  <si>
    <t>LUCAS ALCANTARA</t>
  </si>
  <si>
    <t>RAMONA ANDREA MARTINEZ GARCIA</t>
  </si>
  <si>
    <t>ENCARGADA DIVISION</t>
  </si>
  <si>
    <t>JUAN SILVERIO</t>
  </si>
  <si>
    <t>LUIS EMILIO MELO CASTILLO</t>
  </si>
  <si>
    <t>PEDRO OSCAR OLIVERO PEREZ</t>
  </si>
  <si>
    <t>LISSETTE ALTAGRACIA REYNOSO FERNAND</t>
  </si>
  <si>
    <t>SECRETARIA</t>
  </si>
  <si>
    <t>CARMEN ROSARIO PAYANO P.</t>
  </si>
  <si>
    <t>ALCIBIADES FELIZ GONZALEZ</t>
  </si>
  <si>
    <t>CARMEN ZULEMA PEREZ FERRERAS</t>
  </si>
  <si>
    <t>ENCARGADO(A) DEPARTAMENTO</t>
  </si>
  <si>
    <t>ROSANNA ALTAGRACIA TEJADA VASQUEZ</t>
  </si>
  <si>
    <t>ROSARIO ADALGISA BRETON HOLGUIN</t>
  </si>
  <si>
    <t>JOCELYN MERCEDES RODRIGUEZ CAMPOS D</t>
  </si>
  <si>
    <t>UZIEL JONATAN DURAN BOURET</t>
  </si>
  <si>
    <t>ENCARGADO DIVISION</t>
  </si>
  <si>
    <t>JOSE A. BURGOS P.</t>
  </si>
  <si>
    <t>RAMON ANTONIO RAMIREZ JAIME</t>
  </si>
  <si>
    <t>BERNARDO CARPIO DE JESUS</t>
  </si>
  <si>
    <t>DEJELIA RAMONA GOMEZ GONZALEZ</t>
  </si>
  <si>
    <t>COORDINADOR (A)</t>
  </si>
  <si>
    <t>LUIS RAFAEL BELTRE DOTEL</t>
  </si>
  <si>
    <t>FELIPE LEONARDO REYES MARMOLEJOS</t>
  </si>
  <si>
    <t>SUB-DIRECTOR</t>
  </si>
  <si>
    <t>BOLIVAR RAFAEL RUIZ OVALLES</t>
  </si>
  <si>
    <t>DEMETRIO CEDANO SANTANA</t>
  </si>
  <si>
    <t>MARITZA DEL C. NUNEZ</t>
  </si>
  <si>
    <t>FRANCISCA ABAD SEVERINO</t>
  </si>
  <si>
    <t>DOMINGO DE JESUS RAMOS</t>
  </si>
  <si>
    <t>PEDRO RODRIGUEZ TORRES</t>
  </si>
  <si>
    <t>JULIAN RHADAMES GONZALEZ CLARK</t>
  </si>
  <si>
    <t>EURIDICE MANUEL FIGUEREO SEGURA</t>
  </si>
  <si>
    <t>SOCRATES DANILO ALMANZAR ORTEGA</t>
  </si>
  <si>
    <t>LUIS RAMOS</t>
  </si>
  <si>
    <t>MARISOL E. GARCIA RAMIREZ</t>
  </si>
  <si>
    <t>JULIO ML. JIMENEZ</t>
  </si>
  <si>
    <t>BELKIS L AMADOR PINEDA</t>
  </si>
  <si>
    <t>NORMA HERNANDEZ RODRIGUEZ</t>
  </si>
  <si>
    <t>RAFAEL EMILIO ROJAS GARRIDO</t>
  </si>
  <si>
    <t>JIMMY MOHAMED VILLALONA PERALTA</t>
  </si>
  <si>
    <t>JULIA MARGARITA VARGAS GARCIA</t>
  </si>
  <si>
    <t>CORPORINO NOVAS CUEVAS</t>
  </si>
  <si>
    <t>FAJIN CUNILLERA ALIX</t>
  </si>
  <si>
    <t>LUDOVICA ANTONIA VASQUEZ VASQUEZ</t>
  </si>
  <si>
    <t>DAMIAN RAMIREZ RAMIREZ</t>
  </si>
  <si>
    <t>FARAILDA DEL C. TRONCOSO HEYER</t>
  </si>
  <si>
    <t>CARMEN M. MIRANDA SARDA</t>
  </si>
  <si>
    <t>RAFAEL C. MENA DE L.</t>
  </si>
  <si>
    <t>ASISTENTE</t>
  </si>
  <si>
    <t>BELSALIA ALTAGRACIA MUÑOZ GARCIA</t>
  </si>
  <si>
    <t>MILAGROS V. LOPEZ GUZMAN</t>
  </si>
  <si>
    <t>JOSEFA MERICIS INOA TATIS</t>
  </si>
  <si>
    <t>MARIS ENCARNACION Z.</t>
  </si>
  <si>
    <t>PERSIO ANTONIO ALMANZAR MUNOZ</t>
  </si>
  <si>
    <t>LAUDYS GEORGINA DE LA CAR SANTOS PE</t>
  </si>
  <si>
    <t>MEDICO VETERINARIO</t>
  </si>
  <si>
    <t>ANGELA FILOMENA FERRERAS RUIZ</t>
  </si>
  <si>
    <t>LEONIDAS M. OLIVERO PEREZ</t>
  </si>
  <si>
    <t>RAMON FERNANDO MARICHAL CABRAL</t>
  </si>
  <si>
    <t>LUZ DARIELY DE LA CRUZ SANTOS</t>
  </si>
  <si>
    <t>TECNICO III</t>
  </si>
  <si>
    <t>FRANCISCO JAVIER TEJADA MENA</t>
  </si>
  <si>
    <t>URSINO MANUEL BUENO ALMONTE</t>
  </si>
  <si>
    <t>VICTOR ANGEL VANDERLINDER HENRIQUEZ</t>
  </si>
  <si>
    <t>TEODORO VASQUEZ ROSARIO</t>
  </si>
  <si>
    <t>DEYSI MARIA TERRERO</t>
  </si>
  <si>
    <t>ANGELA CARMEN VALERIO VELOZ</t>
  </si>
  <si>
    <t>ARISTIDES FLORES PAULA</t>
  </si>
  <si>
    <t>AMADO ABREU PACHE</t>
  </si>
  <si>
    <t>JULIO ENRIQUE NOLASCO SOSA</t>
  </si>
  <si>
    <t>LUIS ALMANZAR</t>
  </si>
  <si>
    <t>GEOVANNY ANTONIO MOLINA ABRAMO</t>
  </si>
  <si>
    <t>DIRECTOR GENERAL</t>
  </si>
  <si>
    <t>DANNIA ESTHER GUZMAN PIMENTEL</t>
  </si>
  <si>
    <t>CARLOTA VIRGINIA FELIZ OLIVERO</t>
  </si>
  <si>
    <t>FELIX RADHAMES PEGUERO PEREZ</t>
  </si>
  <si>
    <t>MECANICO</t>
  </si>
  <si>
    <t>RAFAEL TOMAS NAZARIO BAEZ</t>
  </si>
  <si>
    <t>ASESOR</t>
  </si>
  <si>
    <t>AUSTRY MAROLIN RODRIGUEZ MONTERO</t>
  </si>
  <si>
    <t>ROSA JULIA HENRIQUEZ MOLINA</t>
  </si>
  <si>
    <t>URPIRIO ONNELIBER MORENO CARVAJAL</t>
  </si>
  <si>
    <t>PATRICIA ELISA VALERIO SANTANA</t>
  </si>
  <si>
    <t>YANINA RODRIGUEZ BERIGUETE</t>
  </si>
  <si>
    <t>VICTOR OSCAR MAGALLANES ALMONTE</t>
  </si>
  <si>
    <t>JUNIOR DAONIL DE LA CRUZ CASTILLO</t>
  </si>
  <si>
    <t>ASISTENTE DEL DIRECTOR</t>
  </si>
  <si>
    <t>MILTON NATALIO NUÑEZ REDONDO</t>
  </si>
  <si>
    <t>LUIS MARIA SANCHEZ FALETTE</t>
  </si>
  <si>
    <t>JULIO CESAR RAFAEL ECHAVARRIA DE SO</t>
  </si>
  <si>
    <t>JUAN FRANCISCO TAVAREZ CAMPECHANO</t>
  </si>
  <si>
    <t>JOSE FRANCISCO MATIAS RODRIGUEZ</t>
  </si>
  <si>
    <t>REYNA YANERIS FRANCO FELIZ</t>
  </si>
  <si>
    <t>SUJEIDI MIGUELINA MORA LANTIGUA</t>
  </si>
  <si>
    <t>ANALISTA DE RECURSOS HUMANOS</t>
  </si>
  <si>
    <t>HERMYS GABRIELA BURGOS DE LA ROSA</t>
  </si>
  <si>
    <t>SECRETARIO (A)</t>
  </si>
  <si>
    <t>LUIS MICHEL BONILLA NUÑEZ</t>
  </si>
  <si>
    <t>SUPERVISOR ALMACEN</t>
  </si>
  <si>
    <t>ERICA DE LA CRUZ GARCIA</t>
  </si>
  <si>
    <t>CONSERJE</t>
  </si>
  <si>
    <t>MABEL CANELA VALDEZ</t>
  </si>
  <si>
    <t>JUDITH DAYANARA DOMINGUEZ VICTORIA</t>
  </si>
  <si>
    <t>DIRECCION DE SANIDAD ANIMAL</t>
  </si>
  <si>
    <t>ROSA SILVIA LOPEZ LEBRON</t>
  </si>
  <si>
    <t>CESARINA MOREL SANTOS</t>
  </si>
  <si>
    <t>FIOR DALIZA MERCEDES CASILLA PEPIN</t>
  </si>
  <si>
    <t>FELIX DEL ORBE</t>
  </si>
  <si>
    <t>ANDRES BALBUENA</t>
  </si>
  <si>
    <t>AUXILIAR</t>
  </si>
  <si>
    <t>JACINTO MONTILLA ABREU</t>
  </si>
  <si>
    <t>CLARA ROBLES</t>
  </si>
  <si>
    <t>CLAUDINA MARISOL BAEZ VALERIO</t>
  </si>
  <si>
    <t>JUAN ANIBAL TAVERAS CARABALLO</t>
  </si>
  <si>
    <t>SONIA PEREZ BATISTA</t>
  </si>
  <si>
    <t>CARLIXTA RODRIGUEZ NU_x001F_EZ</t>
  </si>
  <si>
    <t>JULIO CESAR ENCARNACION FIGUEREO</t>
  </si>
  <si>
    <t>OBRERO (A)</t>
  </si>
  <si>
    <t>AGUSTIN LOPEZ FRANCISCO</t>
  </si>
  <si>
    <t>ENCARGADO ESTADISTICAS</t>
  </si>
  <si>
    <t>ANDRES GENERE</t>
  </si>
  <si>
    <t>AUXILIAR VETERINARIO</t>
  </si>
  <si>
    <t>ARELIS M. MELO</t>
  </si>
  <si>
    <t>ANGEL FERREIRA UREÑA</t>
  </si>
  <si>
    <t>RAMON PENA DE PENA</t>
  </si>
  <si>
    <t>LORENZA CASTILLO GUERRERO</t>
  </si>
  <si>
    <t>ENCARGADO (A) SECCION</t>
  </si>
  <si>
    <t>LUIS RODOLFO DEL CARMEN ABREU INOA</t>
  </si>
  <si>
    <t>LUIS SERBANO PEREZ RAMIREZ</t>
  </si>
  <si>
    <t>CRISTINA ARACEL GERMES CAMPOS</t>
  </si>
  <si>
    <t>CESAR AUGUSTO RAMIREZ CUBILETE</t>
  </si>
  <si>
    <t>DALVIS GARCIA VOLQUEZ</t>
  </si>
  <si>
    <t>MIGUEL ANEUDYS SUERO BRITO</t>
  </si>
  <si>
    <t>SANTO ROMAN MEDRANO</t>
  </si>
  <si>
    <t>BRENDA ELISA DE LA CRUZ MUÑOZ</t>
  </si>
  <si>
    <t>TEODORO MORENO GONZALEZ</t>
  </si>
  <si>
    <t>DARLIN EMILIO TEJADA SANCHEZ</t>
  </si>
  <si>
    <t>FLORIDA FELIZ DIAZ</t>
  </si>
  <si>
    <t>ROBERTO ROBLES SURUN</t>
  </si>
  <si>
    <t>JUAN ALBERTO DURAN RODRIGUEZ</t>
  </si>
  <si>
    <t>JUAN MANUEL RODRIGUEZ REYNOSO</t>
  </si>
  <si>
    <t>FRANCISCO JAVIER PEÑA MOTA</t>
  </si>
  <si>
    <t>LUISA ADELA MORILLO OROZCO</t>
  </si>
  <si>
    <t>ANGELA YADIRA ROBERTS ROBLE</t>
  </si>
  <si>
    <t>EUSBERTO M. RODRIGUEZ SANCHEZ</t>
  </si>
  <si>
    <t>GLORIVE DE LA ALTAGRACIA LOPEZ SALO</t>
  </si>
  <si>
    <t>ARIDIO EUSEBIO MARTINEZ MICELI</t>
  </si>
  <si>
    <t>FRANCISCO JAVIER ADAMES PEREZ</t>
  </si>
  <si>
    <t>JOHAN DE LA CRUZ DE LA CRUZ</t>
  </si>
  <si>
    <t>DIGITADOR</t>
  </si>
  <si>
    <t>VICTOR ALFONSO CASTILLO DURAN</t>
  </si>
  <si>
    <t>EUCLIDES MIGUEL GUTIERREZ</t>
  </si>
  <si>
    <t>SEVERINO SANCHEZ GONZALEZ</t>
  </si>
  <si>
    <t>JAQUELIN PAULINO GUZMAN</t>
  </si>
  <si>
    <t>CARLOS MANUEL GARCIA MORETA</t>
  </si>
  <si>
    <t>JOSE MANUEL SEGURA DE OLEO</t>
  </si>
  <si>
    <t>LUISA ALBANIA TORRES ABREU</t>
  </si>
  <si>
    <t>LUIS AMAURIS RAMIREZ</t>
  </si>
  <si>
    <t>MENSAJERO EXTERNO</t>
  </si>
  <si>
    <t>RUTH C. FERRERAS</t>
  </si>
  <si>
    <t>CANDIDA MARIA ROSARIO HERNANDEZ</t>
  </si>
  <si>
    <t>VICTOR MANUEL TAVERAS PEREZ</t>
  </si>
  <si>
    <t>JHON NOEL GUERRERO AYBAR</t>
  </si>
  <si>
    <t>ALICIA ELYSSE SEGURA MANZUETA</t>
  </si>
  <si>
    <t>CELESTE ALTAGRA MOQUETE DE MATOS</t>
  </si>
  <si>
    <t>RAMON SANABIO BATISTA</t>
  </si>
  <si>
    <t>ANALISTA</t>
  </si>
  <si>
    <t>RAMON LEONARDO</t>
  </si>
  <si>
    <t>NURKI EUNICE TORRES REYES</t>
  </si>
  <si>
    <t>JOSEFINA ALVAREZ H.</t>
  </si>
  <si>
    <t>MARIA ARELIS BAEZ OVALLE</t>
  </si>
  <si>
    <t>JUAN VALERIO</t>
  </si>
  <si>
    <t>SERENO</t>
  </si>
  <si>
    <t>ANTONIA ANDUJAR PAULINO</t>
  </si>
  <si>
    <t>HERIBERTO MARTE LIRIANO</t>
  </si>
  <si>
    <t>DANNY CUEVAS NUÑEZ</t>
  </si>
  <si>
    <t>FRANYI VASQUEZ SANCHEZ</t>
  </si>
  <si>
    <t>ALCIBIADES V. DIAZ FERRERAS</t>
  </si>
  <si>
    <t>RODOLFO ENRIQUE DELMONTE BERAS</t>
  </si>
  <si>
    <t>JOSE FAUSTO RODRIGUEZ RESTITUYO</t>
  </si>
  <si>
    <t>MIGUEL DANILO MOREL DILONE</t>
  </si>
  <si>
    <t>FERNANDO VALERIO SANTOS</t>
  </si>
  <si>
    <t>ARIEL DE JESUS ZUAREZ JIMENEZ</t>
  </si>
  <si>
    <t>RAMON LEONARDO BORGEN SANTANA</t>
  </si>
  <si>
    <t>AUXILIAR ALMACEN</t>
  </si>
  <si>
    <t>FELIX ROA SUBERBI</t>
  </si>
  <si>
    <t>ALBERTO VASQUEZ PEREZ</t>
  </si>
  <si>
    <t>JOSE MIGUEL CANELO QUIROZ</t>
  </si>
  <si>
    <t>CHOFER</t>
  </si>
  <si>
    <t>JUAN RAMON ORTIZ GARCIA</t>
  </si>
  <si>
    <t>JUAN BAUTISTA MEJIA PAULINO</t>
  </si>
  <si>
    <t>PEDRO JOSE FERMIN</t>
  </si>
  <si>
    <t>JULIO ERNESTO MONTERO LEBRON</t>
  </si>
  <si>
    <t>FAVIO CRISTINO VILLILO GOMEZ</t>
  </si>
  <si>
    <t>GHENGIS MANUEL ESPINAL MARTINEZ</t>
  </si>
  <si>
    <t>AUXILIAR III</t>
  </si>
  <si>
    <t>MAXIMO FIGUEROA HEREDIA</t>
  </si>
  <si>
    <t>JULIO ANDRES CEDEÑO TORRES</t>
  </si>
  <si>
    <t>JOSE ALBERTO ROJAS GUERRERO</t>
  </si>
  <si>
    <t>ROMULO ROSARIO CONTRERAS</t>
  </si>
  <si>
    <t>MATILDE PEÑA</t>
  </si>
  <si>
    <t>ADONIS PEREZ PEREZ</t>
  </si>
  <si>
    <t>DOMINICA SANCHEZ TERRERO</t>
  </si>
  <si>
    <t>RUBEN DARIO PEREZ FERRERAS</t>
  </si>
  <si>
    <t>VICTOR MONCION TAVAREZ</t>
  </si>
  <si>
    <t>MARINO AGUSTIN TIBURCIO CORNELIO</t>
  </si>
  <si>
    <t>LENIN JIMENEZ NOUEL</t>
  </si>
  <si>
    <t>AGUSTIN GIL GONZALEZ</t>
  </si>
  <si>
    <t>LUIS ALBERTO POLANCO NUÑEZ</t>
  </si>
  <si>
    <t>ANDRES MERCEDES CUESTA TERRERO</t>
  </si>
  <si>
    <t>ALEXIS ANTONIO MUNOZ LOPEZ</t>
  </si>
  <si>
    <t>JOSEFA MIGUELINA TORRES MARQUEZ</t>
  </si>
  <si>
    <t>JUAN FRANCISCO VALDEZ GENARO</t>
  </si>
  <si>
    <t>AUXILIAR IV</t>
  </si>
  <si>
    <t>NANCY ROSARIO CARRASCO SOSA</t>
  </si>
  <si>
    <t>FELIX ROBLES PEGUERO</t>
  </si>
  <si>
    <t>FATIMA MARIA DE LOS SANTOS CELADO</t>
  </si>
  <si>
    <t>JUANA IRONELIS MATOS GADEN</t>
  </si>
  <si>
    <t>MILADY ALTAGRACIA CAMILO CHAVEZ</t>
  </si>
  <si>
    <t>JOSE ANTONIO MEREGILDO FELIZ</t>
  </si>
  <si>
    <t>MANUEL ALFONSO NUÑEZ JAQUEZ</t>
  </si>
  <si>
    <t>ROBERTO ANTONIO DE LOS SANTOS OGAND</t>
  </si>
  <si>
    <t>NELLY ALTAGRACIA BASTARDO LANDREAU</t>
  </si>
  <si>
    <t>JUAN AMBIORIS OSORIA ROSARIO</t>
  </si>
  <si>
    <t>INOEL FRANCISCO</t>
  </si>
  <si>
    <t>JUAN PABLO ENCARNACION LEREBOURS</t>
  </si>
  <si>
    <t>ELBA MARINA MEJIA ESCOTTO</t>
  </si>
  <si>
    <t>MARIA JIMENEZ R.</t>
  </si>
  <si>
    <t>MADELYN MARTINEZ SUERO</t>
  </si>
  <si>
    <t>JAIME RAMON REYNOSO ALONZO</t>
  </si>
  <si>
    <t>ANTONIN CEDANO HERRERA</t>
  </si>
  <si>
    <t>JUAN MARIA MONTERO JIMENEZ</t>
  </si>
  <si>
    <t>NANCY ESPERANZA AGUASVIVAS DUVERGE</t>
  </si>
  <si>
    <t>ELIZABETH INFANTE SURIEL</t>
  </si>
  <si>
    <t>FENELY GEREMIAS REYNOSO SANCHEZ</t>
  </si>
  <si>
    <t>CONTADOR I</t>
  </si>
  <si>
    <t>TOMASA ANDREA MONTERO MORETA</t>
  </si>
  <si>
    <t>MARIA M. PERALTA R.</t>
  </si>
  <si>
    <t>ARGENIS ALMANZAR</t>
  </si>
  <si>
    <t>AUXILIAR ALMACEN Y SUMINISTRO</t>
  </si>
  <si>
    <t>LUZ REYES MEJIA SOTO</t>
  </si>
  <si>
    <t>MIGUEL ANGEL MENDEZ HERNANDEZ</t>
  </si>
  <si>
    <t>ELMA ROSA ACOSTA FAÑA</t>
  </si>
  <si>
    <t>MINERVA F. REYES JIMENE</t>
  </si>
  <si>
    <t>VIRTUDES Y. BIDO RODRIGUEZ</t>
  </si>
  <si>
    <t>RAFAEL RAMIREZ</t>
  </si>
  <si>
    <t>JOSE ANTONIO VALDEZ MESA</t>
  </si>
  <si>
    <t>AUXILIAR DE ALMACEN DIR. ADM.</t>
  </si>
  <si>
    <t>LEIDY PICHARDO OQUEA</t>
  </si>
  <si>
    <t>BENJAMIN DE LA CRUZ</t>
  </si>
  <si>
    <t>XIOMARA M. COLON POLANCO</t>
  </si>
  <si>
    <t>CONTADORA</t>
  </si>
  <si>
    <t>GABRIELA LICELOT CALDERON FERRERAS</t>
  </si>
  <si>
    <t>SOPORTE TECNICO</t>
  </si>
  <si>
    <t>RAFAEL ALFONSO POLANCO PEREZ</t>
  </si>
  <si>
    <t>ELVIO SANTOS REYES</t>
  </si>
  <si>
    <t>ROLANDO RAFAEL MARTINEZ</t>
  </si>
  <si>
    <t>JULIO CESAR SANTIAGO CORCINO</t>
  </si>
  <si>
    <t>JOEL SANTANA SANCHEZ</t>
  </si>
  <si>
    <t>JORGE RAFAEL ESTEVEZ VALERIO</t>
  </si>
  <si>
    <t>RAMON ARTURO SANCHEZ BRITO</t>
  </si>
  <si>
    <t>JUAN MANUEL MOLINA MOLINA</t>
  </si>
  <si>
    <t>JUAN ALCIBIADES MONTAS CIPRIAN</t>
  </si>
  <si>
    <t>JUAN PABLO LORENZO MATEO</t>
  </si>
  <si>
    <t>KERVIN PAULINO DE LA ROSA</t>
  </si>
  <si>
    <t>EDUARD APONTE MORLA</t>
  </si>
  <si>
    <t>RAFAEL TAVAREZ MATA</t>
  </si>
  <si>
    <t>ANILIAN SEGURA LANDA</t>
  </si>
  <si>
    <t>ANSELMO CUELLO</t>
  </si>
  <si>
    <t>AYUDANTE</t>
  </si>
  <si>
    <t>RENE RAFAEL ADAMES SOLER</t>
  </si>
  <si>
    <t>ANGELA C. MORILLO P.</t>
  </si>
  <si>
    <t>MIGUEL ALEXANDER CRUZ ARIAS</t>
  </si>
  <si>
    <t>HEIRY ALEJANDRO GARCIA SALCE</t>
  </si>
  <si>
    <t>SANTA EPIFANIA ORTIZ DICEN</t>
  </si>
  <si>
    <t>CARMEN ANABEL PERALTA SANTANA</t>
  </si>
  <si>
    <t>ELIZABETH MELO SABINO</t>
  </si>
  <si>
    <t>FIDEL MANUEL DE LEON ANGOMAS</t>
  </si>
  <si>
    <t>BENJAMIN FRANKLIN RAMOS</t>
  </si>
  <si>
    <t>DARLENIS CUELLO LUGO</t>
  </si>
  <si>
    <t>MERCEDES DEL CARMEN MORONTA RODRIGU</t>
  </si>
  <si>
    <t>JUAN BAUTISTA RAMIREZ CABRERA</t>
  </si>
  <si>
    <t>MAXIMILIANO ANTONIO RODRIGUEZ RICAR</t>
  </si>
  <si>
    <t>JUAN DE JESUS ROMAN CUEVAS</t>
  </si>
  <si>
    <t>ROMNY DE JESUS OLIVO GUZMAN</t>
  </si>
  <si>
    <t>MARIA BONILLA CUEVAS URBAEZ</t>
  </si>
  <si>
    <t>AUXILIAR TECNICO</t>
  </si>
  <si>
    <t>ANDRES AVELINO SELMO MORENO</t>
  </si>
  <si>
    <t>JOSE FAUSTINO ROSARIO</t>
  </si>
  <si>
    <t>ELIAS ENCARNACION</t>
  </si>
  <si>
    <t>JUANA PAYANO MEJIA</t>
  </si>
  <si>
    <t>NURYS EMPERATRIZ LORA SANTIAGO</t>
  </si>
  <si>
    <t>FERNANDO ARTURO JIMENEZ COLON</t>
  </si>
  <si>
    <t>FRANKLIN MELO SANTANA</t>
  </si>
  <si>
    <t>BELKY ALTAGRACIA RODRIGUEZ RODRIGUE</t>
  </si>
  <si>
    <t>RAFAEL ANTONIO CEDANO CORPORAN</t>
  </si>
  <si>
    <t>PERSEVERANDO MONTAÑO Y ORTIZ</t>
  </si>
  <si>
    <t>DIOSA MIGUELINA BOURDIERD CHECO</t>
  </si>
  <si>
    <t>FERNANDO ANDRES MUÑOZ ESTEVEZ</t>
  </si>
  <si>
    <t>RAYMUNDO RODRIGUEZ SANTANA</t>
  </si>
  <si>
    <t>DOMINGA DEL CARMEN JEREZ</t>
  </si>
  <si>
    <t>CASILDA DIOMARYS CARRASCO PEÑA</t>
  </si>
  <si>
    <t>CAJERO (A)</t>
  </si>
  <si>
    <t>AURA MARIA MARTINEZ ACEVEDO</t>
  </si>
  <si>
    <t>EDDY CASTANOS</t>
  </si>
  <si>
    <t>GLENYS PAULA MAGALLANES</t>
  </si>
  <si>
    <t>SANDRA VILORIA</t>
  </si>
  <si>
    <t>ZELIDED MERCEDES FERNANDEZ MEDINA</t>
  </si>
  <si>
    <t>VICTOR RAMON SOSA SANDOVAL</t>
  </si>
  <si>
    <t>FELIX PEREZ OGANDO</t>
  </si>
  <si>
    <t>TECNICO IV</t>
  </si>
  <si>
    <t>AUXILIAR ADMINISTRATIVO</t>
  </si>
  <si>
    <t>EDUARDO ANTONIO BREA TIO</t>
  </si>
  <si>
    <t>ASESOR TECNICO</t>
  </si>
  <si>
    <t>RAFAEL MIGUEL MORONTA CEBALLOS</t>
  </si>
  <si>
    <t>MERCEDES ALTAGRACIA BOBADILLA CUELL</t>
  </si>
  <si>
    <t>WENDY JOSEFINA COLON GUTIERREZ</t>
  </si>
  <si>
    <t>JOSE LODOVINO GARCIA GARCIA</t>
  </si>
  <si>
    <t>FELIX DIONISIO SANCHEZ GUERRERO</t>
  </si>
  <si>
    <t>ENRIQUE RODRIGUEZ BURGOS</t>
  </si>
  <si>
    <t>ANIBAL DE JS. MATA OLIVO</t>
  </si>
  <si>
    <t>PATRICIA MODESTA MOREL PEÑA</t>
  </si>
  <si>
    <t>BLANCA BIENVENI RODRIGUEZ CASTILL</t>
  </si>
  <si>
    <t>BEATRIZ FORTUNATO</t>
  </si>
  <si>
    <t>TERESA SAMPSON YRISH</t>
  </si>
  <si>
    <t>ROSA FELIZ MONTERO</t>
  </si>
  <si>
    <t>SILVESTRE BIENVENIDO POLANCO VAZQUE</t>
  </si>
  <si>
    <t>MARIO CLEMENTE BURGOS BRISMAN</t>
  </si>
  <si>
    <t>WILVIN ALEANDO VOLQUEZ</t>
  </si>
  <si>
    <t>RICARDO RYMER LUDWING</t>
  </si>
  <si>
    <t>JOSE RAFAEL VICENTE VASQUEZ</t>
  </si>
  <si>
    <t>ELOISO GREGORIO</t>
  </si>
  <si>
    <t>ERIK FRANCISCO MARTINEZ LAWRENCE</t>
  </si>
  <si>
    <t>INDHIRA MARLENE URIBE VELAZQUEZ</t>
  </si>
  <si>
    <t>ABRAHAN SOLANO</t>
  </si>
  <si>
    <t>ELADIA TUSENT CHALAS</t>
  </si>
  <si>
    <t>MELISSA CANDELARIO MATOS</t>
  </si>
  <si>
    <t>ASISTENTE TECNICO</t>
  </si>
  <si>
    <t>PEDRO ANTONIO RIVERA LAZALA</t>
  </si>
  <si>
    <t>ARCADIO PEREZ MEDINA</t>
  </si>
  <si>
    <t>GUARDIAN</t>
  </si>
  <si>
    <t>YOLANDA MATILDE DE LA A PEREZ ENCAR</t>
  </si>
  <si>
    <t>ENCARGADA UNIDAD</t>
  </si>
  <si>
    <t>OLGA YANIRA SOTO ESTEVEZ</t>
  </si>
  <si>
    <t>EDUARDO VALERIO GOMEZ</t>
  </si>
  <si>
    <t>ROSA MERCEDES RODRIGUEZ ORTIZ</t>
  </si>
  <si>
    <t>JUANA MARIA SANTIAGO ROSARIO</t>
  </si>
  <si>
    <t>LORENZO BENSON MIESES</t>
  </si>
  <si>
    <t>WENDY LAURENT BOISSARD GARCIA</t>
  </si>
  <si>
    <t>ANGELITA COLUMBU RODRIGUEZ LAGARES</t>
  </si>
  <si>
    <t>RAMONA LOPEZ</t>
  </si>
  <si>
    <t>JORGE LEONARDO SUERO</t>
  </si>
  <si>
    <t>JUAN PABLO MORILLO GIL</t>
  </si>
  <si>
    <t>MERELIN DAVIANA MARTINEZ DE LA CRUZ</t>
  </si>
  <si>
    <t>ALCIDES FELIZ PEREZ</t>
  </si>
  <si>
    <t>MIGUEL FRANCISCO LIMA PAULINO</t>
  </si>
  <si>
    <t>TERESA DEL P. MEDINA M.</t>
  </si>
  <si>
    <t>MIREILYS JOSEFINA ALCANTARA ROSADO</t>
  </si>
  <si>
    <t>JUAN MONTERO SANTANA</t>
  </si>
  <si>
    <t>ELENA HERRERA DIAZ</t>
  </si>
  <si>
    <t>FRANCISCO ANTONIO DOMINGUEZ</t>
  </si>
  <si>
    <t>ARIANNY LORENA MEDRANO LOPEZ</t>
  </si>
  <si>
    <t>TIODORA ALMANZAR VASQUEZ</t>
  </si>
  <si>
    <t>JUANA PELAGIA OZUNA GIRON</t>
  </si>
  <si>
    <t>VICTOR RAFAEL BORGES REYES</t>
  </si>
  <si>
    <t>GERALDO ANTONIO VICIOSO DE LOS SANT</t>
  </si>
  <si>
    <t>AFRA NIEVE MONTILLA DE LOS SANTOS</t>
  </si>
  <si>
    <t>RAUL PLINIO MOREL CASTILLO</t>
  </si>
  <si>
    <t>RAMON ANTONIO VARGAS</t>
  </si>
  <si>
    <t>PEDRO ZORRILLA RIVERA</t>
  </si>
  <si>
    <t>FEDERICO MOREL CEPEDA</t>
  </si>
  <si>
    <t>WINSTON GOMEZ SANCHEZ</t>
  </si>
  <si>
    <t>YSIDRO ALFONSO BRITO MOTA</t>
  </si>
  <si>
    <t>ANIBAL SENA</t>
  </si>
  <si>
    <t>HAYROL MANUEL SENA CARVAJAL</t>
  </si>
  <si>
    <t>BELKIS J. HUYGHUE R.</t>
  </si>
  <si>
    <t>FERNANDO PACHECO ALVAREZ</t>
  </si>
  <si>
    <t>JOSELITO SEGURA PANIAGUA</t>
  </si>
  <si>
    <t>JOHANNA AMENOFISA LEON SANTOS</t>
  </si>
  <si>
    <t>FAUSTO RAFAEL LIZ RODRIGUEZ</t>
  </si>
  <si>
    <t>DANIEL FERRERA</t>
  </si>
  <si>
    <t>MILAGROS FRANCI CABRERA PEREZ</t>
  </si>
  <si>
    <t>DAVID ANTONIO TRINIDAD</t>
  </si>
  <si>
    <t>LEVI ENMANUEL GONZALEZ GARRIDO</t>
  </si>
  <si>
    <t>VENTURA BAEZ NUÑEZ</t>
  </si>
  <si>
    <t>JUAN MANUEL S. GARCIA GOMEZ</t>
  </si>
  <si>
    <t>JUAN JOSE PELEGRIN ZORRILLA</t>
  </si>
  <si>
    <t>VALENTIN TORRES UREÑA</t>
  </si>
  <si>
    <t>QUILVIO BLADIMIR TEJADA PERALTA</t>
  </si>
  <si>
    <t>LUSANO PINALES</t>
  </si>
  <si>
    <t>KEILA AGRIPINA MATEO REYES</t>
  </si>
  <si>
    <t>IGNACIA ROCA FERNANDEZ</t>
  </si>
  <si>
    <t>JUAN ALEICE DURAN</t>
  </si>
  <si>
    <t>LUZ BRISEIDA RAMIREZ VALDEZ DE BINE</t>
  </si>
  <si>
    <t>EDWIN JAVIER DIAZ CHECO</t>
  </si>
  <si>
    <t>FRANK FELIX FAÑA VICIOSO</t>
  </si>
  <si>
    <t>WENDI YULISA SURIEL SANCHEZ</t>
  </si>
  <si>
    <t>EULOGIO CASTILLO MEJIA</t>
  </si>
  <si>
    <t>ELIZABETH M. MONTAN ALMONTE</t>
  </si>
  <si>
    <t>JOSE FRANCISCO PEÑA BAEZ</t>
  </si>
  <si>
    <t>SIMON ANTONIO CALDERON REYES</t>
  </si>
  <si>
    <t>VICTOR ANT. DEL CARMEN N.</t>
  </si>
  <si>
    <t>ELIZABETH PAULINO HERNANDEZ</t>
  </si>
  <si>
    <t>ENCARGADO BASE DE DATOS</t>
  </si>
  <si>
    <t>JOAQUIN CABRERA</t>
  </si>
  <si>
    <t>YANELLY ALMONTE</t>
  </si>
  <si>
    <t>RAFAEL HERMOGENES MORENO TAMARIS</t>
  </si>
  <si>
    <t>BELKYS NATIVIDAD FERNANDEZ</t>
  </si>
  <si>
    <t>JESUS PAULINO ALZEQUIES</t>
  </si>
  <si>
    <t>JOSEFINA RONDON</t>
  </si>
  <si>
    <t>CRISTIANO GUERRERO G.</t>
  </si>
  <si>
    <t>JUAN BAUTISTA SANCHEZ NUÑEZ</t>
  </si>
  <si>
    <t>RAMON ANTONIO PENA CUEVAS</t>
  </si>
  <si>
    <t>MARINA DEL CARMEN PEREZ TORRES</t>
  </si>
  <si>
    <t>MARIA MERCEDES LANTIGUA ROMAN</t>
  </si>
  <si>
    <t>MANUEL ARISMENDEIS TORRES TORRES</t>
  </si>
  <si>
    <t>JOSE DARIO PAYAMPS DEVORA</t>
  </si>
  <si>
    <t>ALEXANDRE PEGUERO ALVAREZ</t>
  </si>
  <si>
    <t>ISABEL SEVERINO</t>
  </si>
  <si>
    <t>ELIDA RAMONA RAMOS PAULINO</t>
  </si>
  <si>
    <t>LICET MARINA FABIAN LAUREANO</t>
  </si>
  <si>
    <t>SECRETARIA DEL DESPACHO</t>
  </si>
  <si>
    <t>JULIA YANET VASQUEZ</t>
  </si>
  <si>
    <t>EDUARDO ESPINAL C.</t>
  </si>
  <si>
    <t>ALEXIS JOHANNY DIAZ MORA</t>
  </si>
  <si>
    <t>ROSA OVALLES JOAQUIN</t>
  </si>
  <si>
    <t>ALFREDO ANDRES PEÑA MUÑOZ</t>
  </si>
  <si>
    <t>CARMELO BURGOS</t>
  </si>
  <si>
    <t>MAXIMA BRITO DIAZ</t>
  </si>
  <si>
    <t>ANTONIA JOSEFINA GERMAN</t>
  </si>
  <si>
    <t>RAMON DE LA CRUZ</t>
  </si>
  <si>
    <t>YENSY MARGARITA TAPIA GOMEZ</t>
  </si>
  <si>
    <t>LUCIANO ANTONIO VERAS</t>
  </si>
  <si>
    <t>ANNERY SOCORRO MARTINEZ MUÑOZ</t>
  </si>
  <si>
    <t>AUXILIAR DE CONTABILIDAD</t>
  </si>
  <si>
    <t>MINERVA MARILUZ PINEDA SEGURA</t>
  </si>
  <si>
    <t>PABLO MIGUEL GARCIA CEPEDA</t>
  </si>
  <si>
    <t>RICHARD BERNEL FELIZ FELIZ</t>
  </si>
  <si>
    <t>SILBESTRINA ABAD GONZALEZ</t>
  </si>
  <si>
    <t>ARISMENDY CEDEÑO</t>
  </si>
  <si>
    <t>VIRGILIO DE JS. BAEZ MENDEZ</t>
  </si>
  <si>
    <t>YINA MARY RODRIGUEZ</t>
  </si>
  <si>
    <t>RECEPCIONISTA</t>
  </si>
  <si>
    <t>LAURA CAMILA ALVAREZ JAVIER</t>
  </si>
  <si>
    <t>ELIANNA DEYELIT ROSARIO DE OLEO</t>
  </si>
  <si>
    <t>DIGITADORA</t>
  </si>
  <si>
    <t>CELESTE XIOMARA PERSIA RODRIGUEZ</t>
  </si>
  <si>
    <t>MARINALDA PEREZ MARIÑEZ</t>
  </si>
  <si>
    <t>MABEL VALDEZ</t>
  </si>
  <si>
    <t>MARIANO MATOS ENCARNACION</t>
  </si>
  <si>
    <t>WIRMI EMILIO GARCIA GUERRERO</t>
  </si>
  <si>
    <t>JAIME DAVID GONZALEZ ROA</t>
  </si>
  <si>
    <t>JEAN CARLOS QUIÑONES SANCHEZ</t>
  </si>
  <si>
    <t>JOSE MANUEL BANKS VALERA</t>
  </si>
  <si>
    <t>JUAN MANUEL MARTINEZ</t>
  </si>
  <si>
    <t>FERRER DE JESUS PEDRO</t>
  </si>
  <si>
    <t>ROBINSON ENMANUEL MORDAN FRANCO</t>
  </si>
  <si>
    <t>WANDER ANTONIO HERNANDEZ RODRIGUEZ</t>
  </si>
  <si>
    <t>ANDRES ALBERTO ESTRELLA BRITO</t>
  </si>
  <si>
    <t>JOSE LEONARDO EUSEBIO MAÑANA</t>
  </si>
  <si>
    <t>RAMON ANTONIO INOA LOPEZ</t>
  </si>
  <si>
    <t>TONY CONFESOR VILLA ASTACIO</t>
  </si>
  <si>
    <t>WANDER REYES GUERRERO</t>
  </si>
  <si>
    <t>AGUSTIN SOSA MORONTA</t>
  </si>
  <si>
    <t>JOEL ROSARIO BATISTA</t>
  </si>
  <si>
    <t>ROBINSON ENMANUEL HILARIO JIMENEZ</t>
  </si>
  <si>
    <t>UANDY DE JESUS POLANCO MERCEDES</t>
  </si>
  <si>
    <t>JOSE NICOLAS GOMEZ PEÑA</t>
  </si>
  <si>
    <t>RICARDO CARRASCO GENAO</t>
  </si>
  <si>
    <t>JOSE A. DOMINGUEZ ALAM</t>
  </si>
  <si>
    <t>EDWIN MANUEL PERALTA VARGAS</t>
  </si>
  <si>
    <t>JUAN ANTONIO PEREZ PINALES</t>
  </si>
  <si>
    <t>TEREZA MIGUELINA CUEVAS MENDEZ</t>
  </si>
  <si>
    <t>FELIX ERNESTO BAEZ ROSARIO</t>
  </si>
  <si>
    <t>WILLIAM ANTONIO GARCIA SOLIS</t>
  </si>
  <si>
    <t>MARIA VIRGEN TERRERO SANCHEZ</t>
  </si>
  <si>
    <t>FRANKLIN ASENCIO DE LA ROS</t>
  </si>
  <si>
    <t>HECTOR RAFAEL GUZMAN LIBERATO</t>
  </si>
  <si>
    <t>DOMINGO STIWARD BAUTISTA LEREBOURS</t>
  </si>
  <si>
    <t>HENRY LUIS CASTILLO MEJIA</t>
  </si>
  <si>
    <t>JUAN JOSE SANCHEZ SANCHEZ</t>
  </si>
  <si>
    <t>FRANKLIN RODRIGUEZ VALENZUELA</t>
  </si>
  <si>
    <t>JOSE MANUEL HICHEZ DIAZ</t>
  </si>
  <si>
    <t>HELSON TERRERO AQUINO</t>
  </si>
  <si>
    <t>PEDRO LEONARDO EVANGELISTA HENRIQUE</t>
  </si>
  <si>
    <t>TECNICO EN REFRIGERACION</t>
  </si>
  <si>
    <t>OBRERO</t>
  </si>
  <si>
    <t>MAIRENY DE JESUS DIAZ</t>
  </si>
  <si>
    <t>TERESA VICTORIA CARABALLO SANCHEZ</t>
  </si>
  <si>
    <t>BELMIN EDUARDO BATISTA POLANCO</t>
  </si>
  <si>
    <t>EDUWIN ALEXANDER REYES GRULLON</t>
  </si>
  <si>
    <t>IDELVI MARIEL RAMOS BENCOSME</t>
  </si>
  <si>
    <t>PEDRO PABLO DE MARCHENA PUJOLS</t>
  </si>
  <si>
    <t>PERLA MARIA OLIVIARES GARCIA</t>
  </si>
  <si>
    <t>RAMINIER EMILIO CHARLES ALBA</t>
  </si>
  <si>
    <t>RAUL ALFREDO PEREZ ESPAILLAT</t>
  </si>
  <si>
    <t>GREY MORA MEDINA</t>
  </si>
  <si>
    <t>LEIDY ALEXANDRA UREÑA VASQUEZ</t>
  </si>
  <si>
    <t>FELIPE ANTONIO TRONCOSO DUME</t>
  </si>
  <si>
    <t>JOSE ALEJANDRO HERNANDEZ JIMENEZ</t>
  </si>
  <si>
    <t>KATERIN KARINA CABRAL HENRIQUEZ</t>
  </si>
  <si>
    <t>KEURI SAMUEL BATISTA MONTES DE OCA</t>
  </si>
  <si>
    <t>SECRETARIA EJECUTIVA</t>
  </si>
  <si>
    <t>MIGUEL ENRIQUE RINCON VARGAS</t>
  </si>
  <si>
    <t>MIGUEL ANGEL LOPEZ ZORRILLA</t>
  </si>
  <si>
    <t>PAOLA MICHEL ROJAS</t>
  </si>
  <si>
    <t>RONNIEL DANIEL DE LOS SANTOS MATOS</t>
  </si>
  <si>
    <t>AUX. MANTENIMIENTO</t>
  </si>
  <si>
    <t>RENI SAIDUVI VIZCAINO DE LA ROSA</t>
  </si>
  <si>
    <t>FRANCIA JULISSA CONCEPCION HEUREAUX</t>
  </si>
  <si>
    <t>LUIS KELVIN MARTINEZ MORENO</t>
  </si>
  <si>
    <t>FAUSTO ANTONIO CASTRO PICHARDO</t>
  </si>
  <si>
    <t>YINELLY SABRINA BAUTISTA LEBRON</t>
  </si>
  <si>
    <t>RAFAEL TOBIAS ARTILES POLANCO</t>
  </si>
  <si>
    <t>JOSE AGUSTIN CANELA ROMERO</t>
  </si>
  <si>
    <t>ROSA ELENA DE LEON FIGUEROA</t>
  </si>
  <si>
    <t>DANY MIGUEL CASTILLO</t>
  </si>
  <si>
    <t>VIGILANTE</t>
  </si>
  <si>
    <t>HAMLERT DAVID PEREZ HEREDIA</t>
  </si>
  <si>
    <t>LUIGIE ALEXANDER HERRERA MUESES</t>
  </si>
  <si>
    <t>MIGUELIN GARO PEREZ</t>
  </si>
  <si>
    <t>CHOFER I</t>
  </si>
  <si>
    <t>JORGE MIGUEL CASILLA MEDRANO</t>
  </si>
  <si>
    <t>DANILO ANT. RODRIGUEZ</t>
  </si>
  <si>
    <t>ENEYDA GOMEZ VARGAS</t>
  </si>
  <si>
    <t>YUMELDY ALTAGRACIA PERALTA PERALTA</t>
  </si>
  <si>
    <t>FELIX ANTONIO CORDERO MARTEN</t>
  </si>
  <si>
    <t>ARSENIO DE LOS SANTOS HICIANO</t>
  </si>
  <si>
    <t>CIRILO MAÑON SILVA</t>
  </si>
  <si>
    <t>EMMA YUDERKA NOLASCO BAEZ</t>
  </si>
  <si>
    <t>RUBELIN VICENTE VICENTE</t>
  </si>
  <si>
    <t>EDDY YOVANNY BAUTISTA ALCANTARA</t>
  </si>
  <si>
    <t>MAURICIO RICHARSON NOEL</t>
  </si>
  <si>
    <t>DENNIS MANOLO PIÑA CORDERO</t>
  </si>
  <si>
    <t>TANIA IRENE GUZMAN VARGAS</t>
  </si>
  <si>
    <t>ANGELA MARIA GUZMAN SANCHEZ</t>
  </si>
  <si>
    <t>CLAUDIO PINALES PEREZ</t>
  </si>
  <si>
    <t>ERNESTO HIPOLITO TERRERO QUEZADA</t>
  </si>
  <si>
    <t>ALEJANDRO JIMENEZ SANCHEZ</t>
  </si>
  <si>
    <t>MELVIN BIENVENIDO SANTANA PEÑA</t>
  </si>
  <si>
    <t>LABORATORIO VETERINARIO CENTRAL</t>
  </si>
  <si>
    <t>TEODORO ANDRES ORTIZ ESPINAL</t>
  </si>
  <si>
    <t>MARIA CLAVEL PEREZ SOTO</t>
  </si>
  <si>
    <t>YURI VLADIMIR RODRIGUEZ RODRIGUEZ</t>
  </si>
  <si>
    <t>ARIEL ALBERTO BERROA MIESES</t>
  </si>
  <si>
    <t>JORGE LUIS PARRA LOPEZ</t>
  </si>
  <si>
    <t>LEONEL IBRAHIM CASTILLO CRUCEN</t>
  </si>
  <si>
    <t>JINNETTE STEFANY GARO DE LEON</t>
  </si>
  <si>
    <t>YANILDA VARGAS DE LA ROSA</t>
  </si>
  <si>
    <t>ANANGI DEL CARMEN DURAN SOTO</t>
  </si>
  <si>
    <t>TAINA CUEVAS TEJEDA</t>
  </si>
  <si>
    <t>SANTA PATRICIA MEJIA GUZMAN</t>
  </si>
  <si>
    <t>RAMON DIONICIO UREÑA PERALTA</t>
  </si>
  <si>
    <t>ERVIN JULIAN ROA DE LOS SANTOS</t>
  </si>
  <si>
    <t>FRANCISCO R. RODRIGUEZ NUNEZ</t>
  </si>
  <si>
    <t>JULIA ALTAGRACIA MANCEBO PACHECO</t>
  </si>
  <si>
    <t>SANTA JOSEFINA ARIAS CARMONA</t>
  </si>
  <si>
    <t>ALEXANDRA DEL CARMEN TEJEDA PEÑA</t>
  </si>
  <si>
    <t>FREDDY DILONE ULLOA</t>
  </si>
  <si>
    <t>CYNTHIA ISABEL DIAZ SANTANA</t>
  </si>
  <si>
    <t>SANTOS MANE TAVERAS</t>
  </si>
  <si>
    <t>ALFREDO MERCEDES</t>
  </si>
  <si>
    <t>ENYER ROSARIO GARCIA</t>
  </si>
  <si>
    <t>LUIS MARIA MIRANDA MERCEDES</t>
  </si>
  <si>
    <t>AUXILIAR DE COMPRAS</t>
  </si>
  <si>
    <t>ELVIA PAOLA GUERRA SANTOS</t>
  </si>
  <si>
    <t>LUIS W. DAVID ESPAILLAT ACEVEDO</t>
  </si>
  <si>
    <t>ABREU ACOSTA OMARPHI ALEJANDRO</t>
  </si>
  <si>
    <t>MABEL PATRICIA BORBON VARGAS</t>
  </si>
  <si>
    <t>CARLOS LUIS SANCHEZ SEGURA</t>
  </si>
  <si>
    <t>LUZ MERCEDES GUZMAN PEREZ</t>
  </si>
  <si>
    <t>CLAUDIO ALBERTO WINTER CASTILLO</t>
  </si>
  <si>
    <t>NOEL RODRIGUEZ CONTRERAS</t>
  </si>
  <si>
    <t>ALTAGRACIA MARILIN MANCEBO SANCHEZ</t>
  </si>
  <si>
    <t>ELIGIO RAFAEL NUÑEZ MERCEDES</t>
  </si>
  <si>
    <t>EDUARDO REY RUIZ PAULINO</t>
  </si>
  <si>
    <t>PEDRO ANTONIO POLANCO VASQUEZ</t>
  </si>
  <si>
    <t>LUIS JOSE VENTURA LOPEZ</t>
  </si>
  <si>
    <t>RICARDO MORA MATOS</t>
  </si>
  <si>
    <t>SILVERIO ANTONIO HERNANDEZ RODRIGUE</t>
  </si>
  <si>
    <t>SAGRARIO DE LOS ANGELES PAULINO RAM</t>
  </si>
  <si>
    <t>SURILENNY DEL CARMEN OVALLE GERALDI</t>
  </si>
  <si>
    <t>RAMONA DEL CARMEN CABRERA</t>
  </si>
  <si>
    <t>ANGELA MARTINEZ FLORENTINO</t>
  </si>
  <si>
    <t>DAVID AURELIO HELENA LANTIGUA</t>
  </si>
  <si>
    <t>FERNELY AGRAMONTE CEDANO</t>
  </si>
  <si>
    <t>BERNARDO BELLO SANCHEZ</t>
  </si>
  <si>
    <t>NANCY ALTAGRACIA MARTINEZ DE LA CRU</t>
  </si>
  <si>
    <t>MARIA CRISTINA FELIZ SOTO</t>
  </si>
  <si>
    <t>JOSE GABRIEL ZACARIAS MARTINEZ</t>
  </si>
  <si>
    <t>NELSON MIGUEL CRUZ PEÑA</t>
  </si>
  <si>
    <t>MARIA TRINIDAD CONTRERAS</t>
  </si>
  <si>
    <t>ELISA YSABEL REYES GALAN</t>
  </si>
  <si>
    <t>MARGARITA DE LA ROSA</t>
  </si>
  <si>
    <t>ESMELVI VICTOR NIUMAN ESTEVEZ DIAZ</t>
  </si>
  <si>
    <t>CESAR A. FORTUNA J.</t>
  </si>
  <si>
    <t>FIDELINA ALTAGRACIA LECLERC GUZMAN</t>
  </si>
  <si>
    <t>GENARO MEDINA</t>
  </si>
  <si>
    <t>MARTINA LEOCADIO MEJIA</t>
  </si>
  <si>
    <t>ALTAGRACIA YBONNE FERRERAS</t>
  </si>
  <si>
    <t>RAMON MARTINEZ ROSARIO</t>
  </si>
  <si>
    <t>IVAN RAFAEL MOREL RIVAS</t>
  </si>
  <si>
    <t>MANUEL ESTEBAN CASTILLO GIL</t>
  </si>
  <si>
    <t>EMILIO EUGENIO GOMEZ REYES</t>
  </si>
  <si>
    <t>PEDRO JUAN FERNANDEZ</t>
  </si>
  <si>
    <t>HIPOLITO FRANCISCO ALMANZAR</t>
  </si>
  <si>
    <t>RAFAEL ANTONIO SVELTI HERMON</t>
  </si>
  <si>
    <t>MIGUEL EUGENIO RAMIREZ BAUTISTA</t>
  </si>
  <si>
    <t>ANTOLIN SANTANA JAVIER</t>
  </si>
  <si>
    <t>BERNARDINO JAQUEZ CRUZ</t>
  </si>
  <si>
    <t>JULIO CESAR OGANDO CLIMES</t>
  </si>
  <si>
    <t>EFRAIN SEWERET HIDALGO</t>
  </si>
  <si>
    <t>DARWIN OSCAR DE LA CRUZ RODRIGUEZ</t>
  </si>
  <si>
    <t>YNMACULADA LANTIGUA CONTRERAS</t>
  </si>
  <si>
    <t>LINDA ALTAGRACIA REYES CABRERA</t>
  </si>
  <si>
    <t>MARITZA MONTES DE OCA MATOS</t>
  </si>
  <si>
    <t>KARINA PACHECO HEREDIA</t>
  </si>
  <si>
    <t>RICHARD ALFONSO MATOS CASADO</t>
  </si>
  <si>
    <t>JUAN CARLOS RUIZ SANTANA</t>
  </si>
  <si>
    <t>MAYRA ANTONIA NUÑEZ</t>
  </si>
  <si>
    <t>ROBERTO ANTONIO HERNANDEZ ABREU</t>
  </si>
  <si>
    <t>DOMINGO GOMEZ MORILLO</t>
  </si>
  <si>
    <t>MELVIN AGUSTIN GONZALEZ GONZALEZ</t>
  </si>
  <si>
    <t>VIRGEN CABRERA COLAS</t>
  </si>
  <si>
    <t>JULIO CESAR GARCIA VILLAR</t>
  </si>
  <si>
    <t>ORDALINA MONTERO ENCARNACION</t>
  </si>
  <si>
    <t>ANDREA CELESTE FELIZ ENCARNACION</t>
  </si>
  <si>
    <t>LISSELOT JESULINA DUARTE RODRIGUEZ</t>
  </si>
  <si>
    <t>DIRECCION DE EXTENSION Y FOMENTO PECUARIO</t>
  </si>
  <si>
    <t>ANTOLIN ROJAS ALMANZAR</t>
  </si>
  <si>
    <t>DEPARTAMENTO DE FOMENTO PECUARIO</t>
  </si>
  <si>
    <t>ANGEL ALEJANDRO DUARTE BELTRE</t>
  </si>
  <si>
    <t>AUXILIAR OFICINA</t>
  </si>
  <si>
    <t>ANIBAL YNOA JAIME</t>
  </si>
  <si>
    <t>LEONALDO HEREDIA</t>
  </si>
  <si>
    <t>JESUS ALBERTO MORENO ANTIGUA</t>
  </si>
  <si>
    <t>CAYETANO MERCEDES</t>
  </si>
  <si>
    <t>LUCIANO FERMIN DE LOS SANTOS</t>
  </si>
  <si>
    <t>EUNICE ACOSTA JAVIER</t>
  </si>
  <si>
    <t>FARINA MERETTE TAVERAS</t>
  </si>
  <si>
    <t>CARLOS ALBERTO MORILLO PATRICIO</t>
  </si>
  <si>
    <t>DARIO CUEVAS RODRIGUEZ</t>
  </si>
  <si>
    <t>ANDRY ELIEZER FELIZ FELIZ</t>
  </si>
  <si>
    <t>JUAN MARTIN GIL PIMENTEL</t>
  </si>
  <si>
    <t>CARLOS MANUEL MOREL TORRES</t>
  </si>
  <si>
    <t>DEYANIRA YDALIA MARGAREL BIDO ESTRE</t>
  </si>
  <si>
    <t>DEPARTAMENTO DE EXTENSION PECUARIA</t>
  </si>
  <si>
    <t>LORENZO JAVIER PASCUAL</t>
  </si>
  <si>
    <t>SANTA ALTAGRACIA MIDALIS CUEVAS</t>
  </si>
  <si>
    <t>MARIA LEONOR GARCIA GARCIA</t>
  </si>
  <si>
    <t>SANTO DOMINGO HERNANDEZ</t>
  </si>
  <si>
    <t>ANAIDA CRISTELA MENDIETA PEREZ</t>
  </si>
  <si>
    <t>NIYRA RAYDHIRIS CASTILLO RAMIREZ</t>
  </si>
  <si>
    <t>JACINTA DE PAULA FIGUEROA</t>
  </si>
  <si>
    <t>SECRETARIA III</t>
  </si>
  <si>
    <t>DILCIA MERCEDES GOMEZ PEREZ</t>
  </si>
  <si>
    <t>VIOLETA DIAZ ORTIZ</t>
  </si>
  <si>
    <t>ELVIS ELIEZER MENDEZ POLANCO</t>
  </si>
  <si>
    <t>WILLY FRANCISCO VASQUEZ PAULINO</t>
  </si>
  <si>
    <t>WENDY MENCIA GONZALEZ GUZMAN</t>
  </si>
  <si>
    <t>MAXIMO SANTANA</t>
  </si>
  <si>
    <t>RAFAELITO SIERRA VASQUEZ</t>
  </si>
  <si>
    <t>ATANAOLIS MEDINA FERRERAS</t>
  </si>
  <si>
    <t>RAFAEL BIENVENIDO PEREZ FERNANDEZ</t>
  </si>
  <si>
    <t>KELVIA ALTAGRACIA REYES BURGOS</t>
  </si>
  <si>
    <t>LAURIS RODRIGUEZ ALVAREZ</t>
  </si>
  <si>
    <t>TEODORO NICOLAS FIGUEREO</t>
  </si>
  <si>
    <t>ELIZABETH ALCANTARA</t>
  </si>
  <si>
    <t>MAXIMO TOMAS MENDEZ Y MENDEZ</t>
  </si>
  <si>
    <t>CARMEN MARIA GUERRERO MATOS</t>
  </si>
  <si>
    <t>HECTOR BDO. LANTIGUA SANTANA</t>
  </si>
  <si>
    <t>FELIPE A. MATEO AGRAMONTE</t>
  </si>
  <si>
    <t>GUILLERMO ALBERTO ROSADO MARTINEZ</t>
  </si>
  <si>
    <t>JORDAN CONTRERAS SANTOS</t>
  </si>
  <si>
    <t>ANA IRIS POLANCO CLEMENTE</t>
  </si>
  <si>
    <t>JOSE GUSTAVO ACEVEDO URIBE</t>
  </si>
  <si>
    <t>NICOLAS REYNOSO GUZMAN</t>
  </si>
  <si>
    <t>MARIA ALEXANDRA TREJO ROSARIO</t>
  </si>
  <si>
    <t>ANA MERCEDES BRITO</t>
  </si>
  <si>
    <t>JOSE MORILLO</t>
  </si>
  <si>
    <t>JULIO SEGURA CARRASCO</t>
  </si>
  <si>
    <t>JOSE R. BETANCES CASTRO</t>
  </si>
  <si>
    <t>BIENVENIDO DE JESUS COLLADO MOSQUEA</t>
  </si>
  <si>
    <t>DOMINGO MUÑOZ</t>
  </si>
  <si>
    <t>OSCAR JOSE ROA PINEDA</t>
  </si>
  <si>
    <t>AYUDANTE MECANICA</t>
  </si>
  <si>
    <t>ANA ELCIRA MARTINEZ RAMIREZ</t>
  </si>
  <si>
    <t>ENCARGADO DE UNIDAD</t>
  </si>
  <si>
    <t>VICTOR MANUEL DE JESUS PANTALEON MA</t>
  </si>
  <si>
    <t>JOSE MANUEL RIVAS MERCEDES</t>
  </si>
  <si>
    <t>RAMIRO ALEXIS GUERRERO CABRERA</t>
  </si>
  <si>
    <t>JUAN ANTONIO DE LEON</t>
  </si>
  <si>
    <t>MAGALY ALTAGRACIA PERALTA MEDINA DE</t>
  </si>
  <si>
    <t>LUIS ESPINAL JIMENEZ</t>
  </si>
  <si>
    <t>MANOLA GARCIA</t>
  </si>
  <si>
    <t>ENCARGADO(A) DIVISION DE DESA</t>
  </si>
  <si>
    <t>JHERMANY ESTHER DE LOS SANTOS PEÑA</t>
  </si>
  <si>
    <t>NIURCA YSABEL CRUZ ROSA</t>
  </si>
  <si>
    <t>CARMEN MIOSOTHI DE JESUS ARIAS</t>
  </si>
  <si>
    <t>GLADYS TOMASINA BUENO</t>
  </si>
  <si>
    <t>RAMON ELIAS RIFFI RICARDO</t>
  </si>
  <si>
    <t>CASTILLO GUZMAN</t>
  </si>
  <si>
    <t>MENSAJERO INTERNO</t>
  </si>
  <si>
    <t>WILSON JAVIER SILVERIO SANCHEZ</t>
  </si>
  <si>
    <t>CRUCITO CABRAL FANNY</t>
  </si>
  <si>
    <t>MARIO FIGUEROA DRULLARD</t>
  </si>
  <si>
    <t>JUANA MARIA DIAZ GARCIA</t>
  </si>
  <si>
    <t>LUIS VILLANUEVA P.</t>
  </si>
  <si>
    <t>JOSE A. DE JS. ROMAN MENDEZ</t>
  </si>
  <si>
    <t>JUANA DE DIOS MEDINA DOMINGUEZ</t>
  </si>
  <si>
    <t>MARIA ESTHER DE OLEO GONZALEZ</t>
  </si>
  <si>
    <t>CLAUDIO EMILIO MEJIA MAHFUD</t>
  </si>
  <si>
    <t>JUANA C. BENJAMIN B.</t>
  </si>
  <si>
    <t>MARCOS HERMINIO APONTE RAPOSO</t>
  </si>
  <si>
    <t>MARIO BAUTISTA MONTAS</t>
  </si>
  <si>
    <t>GLENNIS CASTILLO MERCEDES</t>
  </si>
  <si>
    <t>PENELOPE COLUMNA GUERRERO</t>
  </si>
  <si>
    <t>CARLOS GRANADOS REYES</t>
  </si>
  <si>
    <t>ALFREDO PEREZ</t>
  </si>
  <si>
    <t>JOSE ANT. PEGUERO PERDOMO</t>
  </si>
  <si>
    <t>MALTA ALTAGRACIA FELIX JIMENEZ</t>
  </si>
  <si>
    <t>BUENAVENTURA MATOS</t>
  </si>
  <si>
    <t>HERMENEGILDO VILLAR HERNANDEZ</t>
  </si>
  <si>
    <t>LUISA E. PEREZ RAMIREZ</t>
  </si>
  <si>
    <t>JULIO AQUINO MARTINEZ</t>
  </si>
  <si>
    <t>YOHAMNY SEGURA PEREZ</t>
  </si>
  <si>
    <t>IRENE HERRERA SABALA</t>
  </si>
  <si>
    <t>FERNANDO SARITA JAQUEZ</t>
  </si>
  <si>
    <t>RADHAMES DE JESUS LORA JIMENEZ</t>
  </si>
  <si>
    <t>JOSE LUIS DUVERGE CASTILLO</t>
  </si>
  <si>
    <t>ROXANNA DECENA ARTILES</t>
  </si>
  <si>
    <t>PEDRO CESAR VERAS POLA</t>
  </si>
  <si>
    <t>JOSE AGUSTIN RODRIGUEZ GONZALEZ</t>
  </si>
  <si>
    <t>LUIS JOSE MARTE H.</t>
  </si>
  <si>
    <t xml:space="preserve"> </t>
  </si>
  <si>
    <t>CARRERA ADMINISTRATIVA</t>
  </si>
  <si>
    <t>ESTATUTO SIMPLIFICADO</t>
  </si>
  <si>
    <t>DESIGNADO</t>
  </si>
  <si>
    <t xml:space="preserve">DE LIBRE NOMBRAMIENTO Y REMOCION </t>
  </si>
  <si>
    <t xml:space="preserve"> República Dominicana</t>
  </si>
  <si>
    <t>MINISTERIO DE AGRICULTURA</t>
  </si>
  <si>
    <t xml:space="preserve"> Dirección General de Ganadería</t>
  </si>
  <si>
    <t>GENERO</t>
  </si>
  <si>
    <t>MASCULINO</t>
  </si>
  <si>
    <t>FEMENINO</t>
  </si>
  <si>
    <t>DIURY JHOSUE BALDAYAC LEONARDO</t>
  </si>
  <si>
    <t>SANTA DE LA ROSA CASTILLO</t>
  </si>
  <si>
    <t>STHEFANY SUGEILI SEPULVEDA CASTILLO</t>
  </si>
  <si>
    <t>YERMANA YUDITH DIAZ MATISTA</t>
  </si>
  <si>
    <t>FRANKLIN RAMON ESPINAL CASTILLO</t>
  </si>
  <si>
    <t xml:space="preserve">DIRECCION GENERAL DE GANADERIA </t>
  </si>
  <si>
    <t xml:space="preserve">MASCULINO </t>
  </si>
  <si>
    <t>LUIS ERNESTO GARCIA ALMANZAR</t>
  </si>
  <si>
    <t>BARTOLO CASTILLO GUERRERO</t>
  </si>
  <si>
    <t>DANIEL AGUSTIN NUÑEZ CABRERA</t>
  </si>
  <si>
    <t>DOMINGO ANTONIO MORALES LOPEZ</t>
  </si>
  <si>
    <t>JOSE ALTAGRACIA PIÑA ENCARNACION</t>
  </si>
  <si>
    <t>JUAN JOSE VALDEZ</t>
  </si>
  <si>
    <t>PASCUAL MEDRANO MEJIA</t>
  </si>
  <si>
    <t>SIXTO RAFAEL CUEVAS VOLQUEZ</t>
  </si>
  <si>
    <t>VIRGILIO MARTINEZ MARTINEZ</t>
  </si>
  <si>
    <t>RUBEN DARIO HERNANDEZ POL</t>
  </si>
  <si>
    <t>INSEMINADOR</t>
  </si>
  <si>
    <t>ANA BEATRIZ LIRIANO RODRIGUEZ</t>
  </si>
  <si>
    <t>ALBRE JOSE TAVAREZ GUICHARDO</t>
  </si>
  <si>
    <t>LUCAS MOTA SANTANA</t>
  </si>
  <si>
    <t>CESAR AUGUSTO POLANCO REYES</t>
  </si>
  <si>
    <t>RAIBERT FRANCISCO SALDAÑA ALCANTARA</t>
  </si>
  <si>
    <t>LUIS FRANCISCO ALCALA ANTIGUA</t>
  </si>
  <si>
    <t>MAYRA DEL ROSARIO PEÑA CONTRERAS</t>
  </si>
  <si>
    <t>ALISANDI REYNOSO TAPIA</t>
  </si>
  <si>
    <t>EXTENSIONISTA PECUARIO</t>
  </si>
  <si>
    <t>JHONATAN JANCARLOS JUSTO JIMENEZ</t>
  </si>
  <si>
    <t>ENC. LABORATORIO REG.</t>
  </si>
  <si>
    <t>MARIA MAGNOLIA SANTANA GONZALEZ</t>
  </si>
  <si>
    <t>DIEGO ALFREDO GOMEZ POLANCO</t>
  </si>
  <si>
    <t>AUXILIAR APICOLA</t>
  </si>
  <si>
    <t>CARLOS NISIO SOSA MENA</t>
  </si>
  <si>
    <t>FRANKLIN ELADIO MORENO CARRERAS</t>
  </si>
  <si>
    <t>DOMINGO NASEIS JIMENEZ</t>
  </si>
  <si>
    <t>ALBERTO RAFAEL PEÑA ROSARIO</t>
  </si>
  <si>
    <t>BENISA GONZALEZ RODRIGUEZ</t>
  </si>
  <si>
    <t>FRANCISCO ELPIDIO LOPEZ RODRIGUEZ</t>
  </si>
  <si>
    <t>ROBERTO RAFAEL LUCIANO SAINT- HILAIR</t>
  </si>
  <si>
    <t>EBELYS MADELIN GUZMAN VALENZUELA</t>
  </si>
  <si>
    <t>ENC. SUB ZONA</t>
  </si>
  <si>
    <t>MARIA MARLENY TOLENTINO MOTA</t>
  </si>
  <si>
    <t>RAFAEL ARTURO ADAMES FELIZ</t>
  </si>
  <si>
    <t>INSPECTOR CUARENTENA ANIMAL</t>
  </si>
  <si>
    <t>JUAN FELIX VIZCAINO GONZALEZ</t>
  </si>
  <si>
    <t>PEDRO FRANCISCO RODRIGUEZ RODRIGUEZ</t>
  </si>
  <si>
    <t>WERNER RAFAEL SORIANO GERMAN</t>
  </si>
  <si>
    <t>FRANKERY PEREZ DE LA CRUZ</t>
  </si>
  <si>
    <t>FREDDY ALBERTO GARCIA GARCIA</t>
  </si>
  <si>
    <t>FRANCIS ANGOMAS DE LA ROSA</t>
  </si>
  <si>
    <t>DEVINSON PERALTA ARIAS</t>
  </si>
  <si>
    <t>EDWIN RAFAEL RODRIGUEZ FRANCISCO</t>
  </si>
  <si>
    <t>YIRA MARIAN HEREDIA FLORIAN</t>
  </si>
  <si>
    <t>AUXILIAR TESORERIA</t>
  </si>
  <si>
    <t>AMIL DUVAL</t>
  </si>
  <si>
    <t>MIOSOTIS AVISARLIN AQUINO RAMIREZ</t>
  </si>
  <si>
    <t>AUXILIAR CONTABILIDAD</t>
  </si>
  <si>
    <t>ROSAYDDEL RAMIREZ PINEDA</t>
  </si>
  <si>
    <t>ENC. OFICINA ACCESO INFORMACION</t>
  </si>
  <si>
    <t>NOELIS RIVERA LUGO</t>
  </si>
  <si>
    <t>VANESSA POLANCO PEGUERO</t>
  </si>
  <si>
    <t>JAN CARLOS VELOZ HIDALGO</t>
  </si>
  <si>
    <t>JOSE ALBERTO ESPINAL DIAZ</t>
  </si>
  <si>
    <t>SOFIA YAJAIRA CUEVAS GREN</t>
  </si>
  <si>
    <t>CESAR ALEJANDRO DORREJO PERALTA</t>
  </si>
  <si>
    <t>ALEJANDRITO MARTIRES BATISTA GALVAN</t>
  </si>
  <si>
    <t>DIRECTOR FOMENTO Y EXTENSION P</t>
  </si>
  <si>
    <t>ZAIDA LIDIA CUEVAS VARGAS</t>
  </si>
  <si>
    <t>LUIS ALFREDO CRUZ MENA</t>
  </si>
  <si>
    <t>EUDARDO GREGORIO FRANJUL TRONCOSO</t>
  </si>
  <si>
    <t>MARTIN ALEJANDRO MEDINA GUILLEN</t>
  </si>
  <si>
    <t>PROFESIONAL SUPERIOR III</t>
  </si>
  <si>
    <t>JULIAN ROLANDO MEDINA MENDEZ</t>
  </si>
  <si>
    <t>HECTOR REGNIER GUZMAN CARRASCO</t>
  </si>
  <si>
    <t>CESAR AUGUSTO MENDEZ FIGUEROA</t>
  </si>
  <si>
    <t>LUIS MANUEL ESPINAL RODRIGUEZ</t>
  </si>
  <si>
    <t>DOMINGO ANTONIO CONTIN CASTADEDA</t>
  </si>
  <si>
    <t>MALBY SIMON PEÑA RAMOS</t>
  </si>
  <si>
    <t>JIMMY AMAURIS ACOSTA MARTINEZ</t>
  </si>
  <si>
    <t>ORLANDO ANTONIO CEBALLOS GARCIA</t>
  </si>
  <si>
    <t>PRIMITIVA MEJIA MERCEDES</t>
  </si>
  <si>
    <t>JOSE EUGENIO TAVAREZ CONSORO</t>
  </si>
  <si>
    <t>JORGE LUIS HIDALGO</t>
  </si>
  <si>
    <t>MANUEL ROBERTO ALMONTE VALDEZ</t>
  </si>
  <si>
    <t>JOSE MIGUEL POLANCO VASQUEZ</t>
  </si>
  <si>
    <t>COORDINADOR</t>
  </si>
  <si>
    <t>RAUL ORLANDO RAMIREZ MINYETTYS</t>
  </si>
  <si>
    <t>VENTURA CEDANO HIDALGO</t>
  </si>
  <si>
    <t>PURO CONCEPCION REINOSO ROSARIO</t>
  </si>
  <si>
    <t>OPERADOR TRACTOR</t>
  </si>
  <si>
    <t>PABLO AMADOR GONZALEZ</t>
  </si>
  <si>
    <t>SONY ALEXANDER ACOSTA MARTINEZ</t>
  </si>
  <si>
    <t>AUDIN MISAGNABEL SEVERINO CRUZ</t>
  </si>
  <si>
    <t>SAHONY YARINET ROSA VASQUEZ</t>
  </si>
  <si>
    <t>YUBERKIS SUERO SALDIVAR</t>
  </si>
  <si>
    <t>LABORATORISTA</t>
  </si>
  <si>
    <t>RAMON DE LA CRUZ RODRIGUEZ</t>
  </si>
  <si>
    <t>SANDY PICHARDO</t>
  </si>
  <si>
    <t>JULIO MANUEL PEÑA RODRIGUEZ</t>
  </si>
  <si>
    <t>JOSE FRANCISCO MEJIA HERNANDEZ</t>
  </si>
  <si>
    <t>EMILIO ALAM VASQUEZ</t>
  </si>
  <si>
    <t>EDDY LARA LARA</t>
  </si>
  <si>
    <t>MAXIMO AMARIO BATISTA DIAZ</t>
  </si>
  <si>
    <t>ANGEL DIOMEDES PEGUERO MEJIA</t>
  </si>
  <si>
    <t>VICTOR HUGO MONTES POLANCO</t>
  </si>
  <si>
    <t>RAFAELINA ANTONIA HIDALGO DURAN</t>
  </si>
  <si>
    <t>BIOANALISTA</t>
  </si>
  <si>
    <t>RAFAEL ALEXANDER MUÑOZ ABREU</t>
  </si>
  <si>
    <t>JOSE MANUEL ROMAN DIAZ</t>
  </si>
  <si>
    <t>JORGE LUIS ROSARIO MEJIA</t>
  </si>
  <si>
    <t>ENCARGADO DE AREA</t>
  </si>
  <si>
    <t>LUIS PEREZ VARGAS</t>
  </si>
  <si>
    <t>ESTEFANI DE JESUS</t>
  </si>
  <si>
    <t>DANIA MOTA PAREDES</t>
  </si>
  <si>
    <t>MELGRIS ALTAGRACIA POLANCO MARIA</t>
  </si>
  <si>
    <t>JOSE ANTONIO AQUINO HERNANDEZ</t>
  </si>
  <si>
    <t>ANTOLIN ECHAVARRIA DE LA ROSA</t>
  </si>
  <si>
    <t>ESMIRNA MARCELINO ROJAS</t>
  </si>
  <si>
    <t>FRANCIA CESARINA TORRES TORRES</t>
  </si>
  <si>
    <t xml:space="preserve">SANTO SERVACIO MELO AYBAR </t>
  </si>
  <si>
    <t xml:space="preserve">DAISY VIRLLINIA CAMILO REYES </t>
  </si>
  <si>
    <t xml:space="preserve">GENRYS YOEL DE OLEO MEDINA </t>
  </si>
  <si>
    <t xml:space="preserve">YOSELIN DE LEON NOVA </t>
  </si>
  <si>
    <t xml:space="preserve">JUAN CARLOS RAMIREZ </t>
  </si>
  <si>
    <t xml:space="preserve">CESAR AUGUSTO RIVERA ALCANTARA </t>
  </si>
  <si>
    <t xml:space="preserve">HEMORGENIO FLORIAN </t>
  </si>
  <si>
    <t xml:space="preserve">ANDRES JULIO BERIGUETE CABRAL </t>
  </si>
  <si>
    <t xml:space="preserve">AMAURIS HERMOGENES ROSARIO MOLINA </t>
  </si>
  <si>
    <t xml:space="preserve">INSPECTOR  </t>
  </si>
  <si>
    <t xml:space="preserve">ROSENDO  SANTANA HERASME </t>
  </si>
  <si>
    <t>MODESTO MENDEZ SANCHEZ</t>
  </si>
  <si>
    <t>INSPECTOR</t>
  </si>
  <si>
    <t xml:space="preserve">JUAN BAUTISTA VIDAL RAMIREZ </t>
  </si>
  <si>
    <t xml:space="preserve">ANGEL MARIA TORRES </t>
  </si>
  <si>
    <t xml:space="preserve">JUAN FRANCISCO MENDOZA ADAMEZ </t>
  </si>
  <si>
    <t xml:space="preserve">ALEJANDRO DIAZ POLANCO </t>
  </si>
  <si>
    <t xml:space="preserve">DOMINGO ANTONIO PERALTA DE LACRUZ </t>
  </si>
  <si>
    <t xml:space="preserve">JONATHAN DOLORES RODRIGUEZ </t>
  </si>
  <si>
    <t xml:space="preserve">INSPECTOR </t>
  </si>
  <si>
    <t xml:space="preserve">CARLOS ANTONIO PEREZ RITO </t>
  </si>
  <si>
    <t xml:space="preserve">YUDERBYS GONZALO MARTINEZ </t>
  </si>
  <si>
    <t xml:space="preserve">JUAN ALBERTO GUZMAN LEBRON </t>
  </si>
  <si>
    <t xml:space="preserve">JOSE ISIDRO OSORIA BAEZ </t>
  </si>
  <si>
    <t xml:space="preserve">PEDRO ANTONIO VALERA </t>
  </si>
  <si>
    <t xml:space="preserve">ROBERTO POLNCO CABRERA </t>
  </si>
  <si>
    <t xml:space="preserve">JUAN CARLOS ABREU BLANCO </t>
  </si>
  <si>
    <t xml:space="preserve">VICTOR RAFAEL PAULINO HOLGUIN </t>
  </si>
  <si>
    <t xml:space="preserve">SEBAS ARGENCIANO HENRIQUEZ PEÑA </t>
  </si>
  <si>
    <t>AMARILIS DEL CARMEN FRANCISCO</t>
  </si>
  <si>
    <t xml:space="preserve">MIGUEL ANTONIO BRITO </t>
  </si>
  <si>
    <t xml:space="preserve">AMAURIS RAFAEL SANCHEZ MERCEDES </t>
  </si>
  <si>
    <t xml:space="preserve">ROSANNA ISABEL PEÑA </t>
  </si>
  <si>
    <t xml:space="preserve">MATILDE TORIBIO </t>
  </si>
  <si>
    <t>SANTO DEL CARMEN MERCADO PEÑA</t>
  </si>
  <si>
    <t>EDWARD RAFAEL RODRIGUEZ VEGA</t>
  </si>
  <si>
    <t xml:space="preserve">DIONISIO MATEO ROSARIO </t>
  </si>
  <si>
    <t xml:space="preserve">CARLOS PICHARDO ALBERTO </t>
  </si>
  <si>
    <t xml:space="preserve">JOSE DOLORES MENDEZ CESPEDES </t>
  </si>
  <si>
    <t>ENCARGADA DE RECURSOS HUMANOS</t>
  </si>
  <si>
    <t>NO</t>
  </si>
  <si>
    <t>FECHA INICIO CONTRATO</t>
  </si>
  <si>
    <t>FECHA FINALIZA CONTRATO</t>
  </si>
  <si>
    <t>BRIAN PION GUERRERO</t>
  </si>
  <si>
    <t>NOMBRAMIENTO TEMPORAL</t>
  </si>
  <si>
    <t>YOMAIRA DEL ROSARIO TAVAREZ RODRIGU</t>
  </si>
  <si>
    <t>KANARIS IGNACIO DURAN BALAGUER</t>
  </si>
  <si>
    <t>MELVIN MISAEL RIVERA QUEZADA</t>
  </si>
  <si>
    <t>JOSE MIGUEL TAPIA GUTIERREZ</t>
  </si>
  <si>
    <t>JUAN ENRIQUE PIMENTEL BRITO</t>
  </si>
  <si>
    <t>DIRECTOR REGIONAL</t>
  </si>
  <si>
    <t>EDWARD MIGUEL PAULINO CASTILLO</t>
  </si>
  <si>
    <t>PEDRO PABLO EDUARDO SARNELLI PENZO</t>
  </si>
  <si>
    <t>SAMUEL AMEDH RAMIA FERMIN</t>
  </si>
  <si>
    <t>RAMON ARISTY MONTERO MORENO</t>
  </si>
  <si>
    <t>JOSE ALTAGRACIA GARCIA CASTILLO</t>
  </si>
  <si>
    <t>JOSE JOEL ALMANZAR HENRIQUEZ</t>
  </si>
  <si>
    <t>NELSON CAMILO LANDESTOY JIMENEZ</t>
  </si>
  <si>
    <t>JOAQUIN CARABALLO MARTINEZ</t>
  </si>
  <si>
    <t>PERIODISTA</t>
  </si>
  <si>
    <t>CLAUDIO RAFAEL BERMUDEZ PERALTA</t>
  </si>
  <si>
    <t>NIOVE ISABEL FERNANDEZ ALCANTARA</t>
  </si>
  <si>
    <t>TATIANA CAROLINA JIMENEZ LEREBOURS</t>
  </si>
  <si>
    <t>TECNICO ADMINISTRATIVO.</t>
  </si>
  <si>
    <t>ANALISTA RIESGO</t>
  </si>
  <si>
    <t>BIANKA SOCIAS DIAZ</t>
  </si>
  <si>
    <t>JHONNY ALEXANDER BEARD TEJADA</t>
  </si>
  <si>
    <t>LOYD JOSE ALVAREZ TAVAREZ</t>
  </si>
  <si>
    <t>ESTEFANI PAOLA TAVERAS UREÑA</t>
  </si>
  <si>
    <t>JUAN CARLOS RECIO PEREZ</t>
  </si>
  <si>
    <t>NELFY GUILLERMO GONZALEZ DE LOS SAN</t>
  </si>
  <si>
    <t>ESPECIALISTA</t>
  </si>
  <si>
    <t>NICOLE YAMEL PEREZ ALCANTARA</t>
  </si>
  <si>
    <t>DIVISION JURIDICA</t>
  </si>
  <si>
    <t>MAURA TORRES VARGAS</t>
  </si>
  <si>
    <t>PARALEGAL</t>
  </si>
  <si>
    <t>VIANNY DOLICE MEJIA PEGUERO</t>
  </si>
  <si>
    <t>DIVISION DE COMUNICACIONES</t>
  </si>
  <si>
    <t>DIRECCION  ADMINISTRATIVA FINANCIERA</t>
  </si>
  <si>
    <t>DEPARTAMENTO ADMINISTRATIVO</t>
  </si>
  <si>
    <t>MARCOS JOSE CABRAL FERNANDEZ</t>
  </si>
  <si>
    <t>ALEANDRO CARABALLO DEL ORBE</t>
  </si>
  <si>
    <t>ANTONI ROMERO MONTOLIO</t>
  </si>
  <si>
    <t>EXTENSIONISTA</t>
  </si>
  <si>
    <t>SANDY EDUARDO SANCHEZ LANDA</t>
  </si>
  <si>
    <t>JUAN ALBERTO DURAN MIESES</t>
  </si>
  <si>
    <t>FREDDY RAFAEL VELEZ THEN</t>
  </si>
  <si>
    <t>JORGE LUIS RAMIREZ DE LA ROSA</t>
  </si>
  <si>
    <t>MIRTHA MARIA DEL ROSARIO DE CASTRO</t>
  </si>
  <si>
    <t>JEFFREY ALVARO YAPOR</t>
  </si>
  <si>
    <t>BELINDA BODDEN BODDEN</t>
  </si>
  <si>
    <t>JORGE ANTONIO MONSANTO VALDEZ</t>
  </si>
  <si>
    <t>DEPARTAMENTO DE CAMPAÑA SANITARIA</t>
  </si>
  <si>
    <t>SENDY PAOLA MADERA PAULINO</t>
  </si>
  <si>
    <t>GRISELDA DOLORES LOPEZ NUÑEZ</t>
  </si>
  <si>
    <t>MELVIN ALEXANDER CARABALLO DE FRIAS</t>
  </si>
  <si>
    <t xml:space="preserve">SILFREDO PEÑA VILLANUEVA </t>
  </si>
  <si>
    <t>INGENIERO AGRONOMO</t>
  </si>
  <si>
    <t xml:space="preserve">ENMANUEL ANTONIO GONZALEZ ORTIZ </t>
  </si>
  <si>
    <t>INGENIERO EN PRODUCCION ANIMAL</t>
  </si>
  <si>
    <t>CARLOS MANUEL PEÑA</t>
  </si>
  <si>
    <t xml:space="preserve">PROMOTOR </t>
  </si>
  <si>
    <t xml:space="preserve">MARIA ISABEL BATISTA PIMENTEL </t>
  </si>
  <si>
    <t xml:space="preserve">MIGUEL ANTONIO VILLAR CUEVAS </t>
  </si>
  <si>
    <t xml:space="preserve">FERNANDO JOSE FLORIAN MENDEZ </t>
  </si>
  <si>
    <t xml:space="preserve">CARLOS CASTRO VICENTE </t>
  </si>
  <si>
    <t xml:space="preserve">YEURI ANTONIO ESTRELLA BRITO </t>
  </si>
  <si>
    <t xml:space="preserve">JUANA ELIZABETH MEJIA MEJIA </t>
  </si>
  <si>
    <t xml:space="preserve">OSVALDO CUELLO REYES </t>
  </si>
  <si>
    <t xml:space="preserve">AUXILIAR VETERINARIO </t>
  </si>
  <si>
    <t xml:space="preserve">BENIGNO ANTONIO ALMANZAR REYES </t>
  </si>
  <si>
    <t xml:space="preserve">ELVIN MARIA RODRIGUEZ MARTINEZ </t>
  </si>
  <si>
    <t>FRANCISCO JAVIER MELENDEZ CEBALLOS</t>
  </si>
  <si>
    <t xml:space="preserve">FRANKLIN ACOSTA LOPEZ </t>
  </si>
  <si>
    <t xml:space="preserve">JONATHAN HEREDIA RAMIREZ </t>
  </si>
  <si>
    <t>EUGENIO RAMON DIAZ REYES</t>
  </si>
  <si>
    <t xml:space="preserve">ERICK ARIEL TEJADA JIMENEZ </t>
  </si>
  <si>
    <t>PEDRO PABLO RODRIGUEZ BAEZ</t>
  </si>
  <si>
    <t xml:space="preserve">DOMINGO ANTONIO JUMELLEZ ORTIZ </t>
  </si>
  <si>
    <t xml:space="preserve">JOSE RAULIN BUENO VERAS </t>
  </si>
  <si>
    <t>JUAN NUÑEZ NUÑEZ</t>
  </si>
  <si>
    <t>JOSE DE JESUS VASQUEZ CRUZ</t>
  </si>
  <si>
    <t xml:space="preserve">NAZMEIDY BONIFACIO VARGAS </t>
  </si>
  <si>
    <t xml:space="preserve">PEDRO JOSE CABA RODRIGUEZ </t>
  </si>
  <si>
    <t>ALTAGRACIA M. VALDEZ R.</t>
  </si>
  <si>
    <t xml:space="preserve">TECNICO </t>
  </si>
  <si>
    <t>TRAMITE DE PENSION</t>
  </si>
  <si>
    <t xml:space="preserve">ANA CELIA DURAN </t>
  </si>
  <si>
    <t xml:space="preserve">AUXILIAR DE ESTADISTICA </t>
  </si>
  <si>
    <t>ANA LUISA MATA N.</t>
  </si>
  <si>
    <t xml:space="preserve">CONSERJE </t>
  </si>
  <si>
    <t xml:space="preserve">TEODORO RECIO JIMENEZ </t>
  </si>
  <si>
    <t xml:space="preserve">ISABEL PEGUERO </t>
  </si>
  <si>
    <t xml:space="preserve">DIRECCION DE SANIDAD ANIMAL </t>
  </si>
  <si>
    <t xml:space="preserve">MARITZA ANTONIA VALDEZ </t>
  </si>
  <si>
    <t>YAN MANUEL SANCHEZ VELASQUEZ</t>
  </si>
  <si>
    <t xml:space="preserve">SEGURIDAD </t>
  </si>
  <si>
    <t xml:space="preserve">JOSE DOLORES PIMENTEL REYES </t>
  </si>
  <si>
    <t xml:space="preserve">YOJALIS A. GUZMAN GERMAN </t>
  </si>
  <si>
    <t xml:space="preserve">ELIO GAMEL SANTANA TEJADA </t>
  </si>
  <si>
    <t xml:space="preserve">MISAEL UBALDO </t>
  </si>
  <si>
    <t>NELSON ANTONIO ALVAREZ RODRIGUEZ</t>
  </si>
  <si>
    <t xml:space="preserve">CARLOS MONTERO MESA </t>
  </si>
  <si>
    <t xml:space="preserve">JULITO ADAMES GREGORIO </t>
  </si>
  <si>
    <t xml:space="preserve">VICTOR M. MALENO </t>
  </si>
  <si>
    <t xml:space="preserve">PATRICK SOLIS RUMALDO </t>
  </si>
  <si>
    <t xml:space="preserve">ANGEL BARTOLO NOVAS PEREZ </t>
  </si>
  <si>
    <t xml:space="preserve">JOSE ANTONIO VOLQUEZ PEREZ </t>
  </si>
  <si>
    <t xml:space="preserve">EDUARD NICOLAS FELIZ JOSE </t>
  </si>
  <si>
    <t xml:space="preserve">MARCIO GARCIA ADAMES </t>
  </si>
  <si>
    <t xml:space="preserve">RAYSA ELIZABETH RINCON CASTRO </t>
  </si>
  <si>
    <t xml:space="preserve">PAPITO CONTRERAS DE LOS SANTOS </t>
  </si>
  <si>
    <t xml:space="preserve">NICOLAS ALCANTARA AMADOR </t>
  </si>
  <si>
    <t xml:space="preserve">DOMINGO PLATA MEDINA </t>
  </si>
  <si>
    <t>SAURY ANTONIO MARTINEZ</t>
  </si>
  <si>
    <t>JUANA DISLA TRINIDAD</t>
  </si>
  <si>
    <t xml:space="preserve">MARTIN POLANCO PAULA </t>
  </si>
  <si>
    <t>DOMINGA DELGADO DELGADO</t>
  </si>
  <si>
    <t xml:space="preserve">LUIS ROSARIO MESA </t>
  </si>
  <si>
    <t>ROGEL ROBERTSAINT-HILAIRE</t>
  </si>
  <si>
    <t>MELVYN AMAURYS MUÑOZ ROSARIO</t>
  </si>
  <si>
    <t xml:space="preserve">MELANEO R. DE JESUS </t>
  </si>
  <si>
    <t>CARLOS GUILLERMO FAURE AYBAR</t>
  </si>
  <si>
    <t>KARINA SEGURA MOTA</t>
  </si>
  <si>
    <t>ENCARGADO DESARROLLO ORGANIZACIONAL</t>
  </si>
  <si>
    <t xml:space="preserve">ANTONITO ANTONIO JAQUEZ JIMENEZ </t>
  </si>
  <si>
    <t>AYUDANTE VETERINARIO</t>
  </si>
  <si>
    <t xml:space="preserve">ANGEL GABRIEL BAUTISTA ALCANTARA </t>
  </si>
  <si>
    <t>ADRIAN EMILIO JIMENEZ MERCEDES</t>
  </si>
  <si>
    <t>JOSE DANIEL DE LOS SANTOS MONTERO</t>
  </si>
  <si>
    <t xml:space="preserve">COORDINADOR DE PROYECTOS </t>
  </si>
  <si>
    <t xml:space="preserve">DIRECCION REGIONAL SUROESTE </t>
  </si>
  <si>
    <t xml:space="preserve">DIRECCION REGIONAL NORTE </t>
  </si>
  <si>
    <t>DIRECCION REGIONAL CENTRAL</t>
  </si>
  <si>
    <t>PEDRO ANIBAL THOMAS BERNARD</t>
  </si>
  <si>
    <t>NELSON REYES MORETA</t>
  </si>
  <si>
    <t>MANUEL LUIS LAPAIX VILLEGA</t>
  </si>
  <si>
    <t>MIGUEL EDUARDO MONTERO VARGAS</t>
  </si>
  <si>
    <t>JUAN FEDERICO ALEXIS THOMSON FARIA</t>
  </si>
  <si>
    <t xml:space="preserve">ALMINIO LEOCADIO RIVERA </t>
  </si>
  <si>
    <t xml:space="preserve">HERIBERTO FURCAL DE LEON </t>
  </si>
  <si>
    <t>LEONARDO BATISTA TERRERO</t>
  </si>
  <si>
    <t>ALVARO LEONEL HIDALGO</t>
  </si>
  <si>
    <t>LEONEL AVELINO CASTILLO NUÑEZ</t>
  </si>
  <si>
    <t>JOSE RAMON PERALTA LOPEZ</t>
  </si>
  <si>
    <t>MARIA CASILDA VASQUEZ CABRERA</t>
  </si>
  <si>
    <t>DAVID ALEJANDRO NOVAS MEDINA</t>
  </si>
  <si>
    <t>JENSIL REGALADO GONZALEZ</t>
  </si>
  <si>
    <t>ENCARGADO (A) DIVISION SERVICIOS GENERALES</t>
  </si>
  <si>
    <t>ENCARGADO (A) ADMINISTRATIVO</t>
  </si>
  <si>
    <t>RAYMUNDO ANTONIO DE J. HERNANDEZ</t>
  </si>
  <si>
    <t>ENCARGADO (A) DE MAYORDOMIA</t>
  </si>
  <si>
    <t>TECNICO ADMINISTRATIVO</t>
  </si>
  <si>
    <t>MANUEL DE JESUS HIRALDO ULLOA</t>
  </si>
  <si>
    <t>IBRAHIM MEJIA TERRERO</t>
  </si>
  <si>
    <t>BEATRICE MARGHERITA IEROMAZZO LATOU</t>
  </si>
  <si>
    <t>IVAN ANDRES LOHENDY MINAYA PEREZ</t>
  </si>
  <si>
    <t xml:space="preserve">LUIS AMILCAR VALDEZ MARTE </t>
  </si>
  <si>
    <t xml:space="preserve">JOSE DE JESUS TAVAREZ AMARANTE </t>
  </si>
  <si>
    <t>01/12/2022</t>
  </si>
  <si>
    <t>ALVIN MAYOBANEX ROJAS DEL ROSARIO</t>
  </si>
  <si>
    <t>DISEÑADOR GRAFICO</t>
  </si>
  <si>
    <t>RAMON RADHAMES GUZMAN JIMENEZ</t>
  </si>
  <si>
    <t>LUIS RAMON SANTANA HEREDIA</t>
  </si>
  <si>
    <t>SANJUAN CUEVAS RUIZ</t>
  </si>
  <si>
    <t>WILLY MEDRANO MEDRANO</t>
  </si>
  <si>
    <t>IVETTE GARCIA VARGAS</t>
  </si>
  <si>
    <t>DEPARTAMENTO DE CUARENTENA ANIMAL</t>
  </si>
  <si>
    <t>LUIS EMILIO NOVAS</t>
  </si>
  <si>
    <t>MARTIN CANALS MARTIN</t>
  </si>
  <si>
    <t>VALERIO TAVAREZ FELIZ</t>
  </si>
  <si>
    <t>WILFREN YLLEMAR GARABITO DE OLEO</t>
  </si>
  <si>
    <t>JUANA OGANDO MONTERO</t>
  </si>
  <si>
    <t>LEUDY ALEXANDER MEJIA SANTOS</t>
  </si>
  <si>
    <t>DIRECCION REGIONAL NORDESTE</t>
  </si>
  <si>
    <t>MACONI MANUEL FELIZ SEGURA</t>
  </si>
  <si>
    <t>ENDRIS RAMON NOVAS MENDEZ</t>
  </si>
  <si>
    <t>DIRECCION REGIONAL SUR</t>
  </si>
  <si>
    <t>NATHALIA PEREZ</t>
  </si>
  <si>
    <t>TECNICO DE CONTABILIDAD</t>
  </si>
  <si>
    <t>VICTOR MANUEL FIGUERÓ VARGAS</t>
  </si>
  <si>
    <t>ISR</t>
  </si>
  <si>
    <t>01/08/2022</t>
  </si>
  <si>
    <t>TECNICO CONTABILIDAD</t>
  </si>
  <si>
    <t>LUIS JOSE RAMIREZ VASQUEZ</t>
  </si>
  <si>
    <t>BELKIS CEDENO JIMENEZ</t>
  </si>
  <si>
    <t>TANIA E. GALARZA GOMEZ</t>
  </si>
  <si>
    <t>01/09/2022</t>
  </si>
  <si>
    <t>ROBERT GUZMAN TORRES</t>
  </si>
  <si>
    <t>JOAQUIN AMAURIS MENDEZ FELIZ</t>
  </si>
  <si>
    <t>RAFAEL REYNALDO DE LEON</t>
  </si>
  <si>
    <t>LUIS DAVID PEÑA</t>
  </si>
  <si>
    <t>LUIS RAMON GUERRERO</t>
  </si>
  <si>
    <t>JOSE LUIS CORDERO COLON</t>
  </si>
  <si>
    <t>01/10/2022</t>
  </si>
  <si>
    <t xml:space="preserve">DULCE VERONICA RAMIREZ DE LA CRUZ </t>
  </si>
  <si>
    <t>ALFI ANEUDDIS BATISTA SANTANA</t>
  </si>
  <si>
    <t xml:space="preserve">ELIGIO ANTONIO CARELA </t>
  </si>
  <si>
    <t xml:space="preserve">KATHERINE FABRICIA DIAZ SEVERINO </t>
  </si>
  <si>
    <t>JUAN CASTILLO HICHEZ</t>
  </si>
  <si>
    <t>JHOVANNY SEVERINO CEDANO</t>
  </si>
  <si>
    <t>NELSON PEREZ COLON</t>
  </si>
  <si>
    <t>YEISON ISMAEL GOMEZ FERRERA</t>
  </si>
  <si>
    <t>JOSE ANTONIO PEÑA RAMIREZ</t>
  </si>
  <si>
    <t>PAMELA MICHELLE DE LA CRUZ</t>
  </si>
  <si>
    <t>KATHERINE DAIANNA QUEZADA DEL JESUS</t>
  </si>
  <si>
    <t>WILLY VALERIO HERNANDEZ</t>
  </si>
  <si>
    <t>ARIZ INES MEDINA SANCHEZ</t>
  </si>
  <si>
    <t>MARGARITO ANTIGUA FERRER</t>
  </si>
  <si>
    <t>JOSE ANTONIO MERCEDES POLANCO</t>
  </si>
  <si>
    <t>ZACARIAS PORFIRIO RAMIREZ DE LA ROS</t>
  </si>
  <si>
    <t>JOSE MANUEL ANGOMAS</t>
  </si>
  <si>
    <t>JOSE MIGUEL GONZALEZ RODRIGUEZ</t>
  </si>
  <si>
    <t>REYMUNDO POLANCO CASTRO</t>
  </si>
  <si>
    <t>MICHAEL MIGUEL ALVAREZ DELIZ</t>
  </si>
  <si>
    <t>FRANCISCO DE JESUS ALMONTE PERALTA</t>
  </si>
  <si>
    <t>OSCAR ANTONIO MOLINA FRANCISCO</t>
  </si>
  <si>
    <t>CARLOS FABIAN ENCARNACION MARTINEZ</t>
  </si>
  <si>
    <t>YULEYDI MIGUELINA LIRANZO FELIZ</t>
  </si>
  <si>
    <t>DOMINGO DE LOS SANTOS ALCANTARA</t>
  </si>
  <si>
    <t>YVAN JOSE HILARIO SEVERINO</t>
  </si>
  <si>
    <t>VIANELY REYES MENDOZA</t>
  </si>
  <si>
    <t>KATTY ALTAGRACIA GONZALEZ ARTILES</t>
  </si>
  <si>
    <t>SUPLENCIA</t>
  </si>
  <si>
    <t>TECNICO DE RECURSOS HUMANOS</t>
  </si>
  <si>
    <t>ENCARGADO (A) DEPARTAMENTO</t>
  </si>
  <si>
    <t>ENCARGADO (A) DE DIVISION</t>
  </si>
  <si>
    <t>ENGARGADO (A) DE MOVILIZACION DE TRANSITO</t>
  </si>
  <si>
    <t xml:space="preserve"> FEMENINO</t>
  </si>
  <si>
    <t>DIRECTORA DE SANIDAD ANIMAL</t>
  </si>
  <si>
    <t>ENCARGADO (A) DIVISION</t>
  </si>
  <si>
    <t>INTERINATO</t>
  </si>
  <si>
    <t>DE LA ROSA JANSER</t>
  </si>
  <si>
    <t>JOHNNY EDWARD DE LOS SANTOS CONTRER</t>
  </si>
  <si>
    <t>MARCOS NUÑEZ RPDRIGUEZ</t>
  </si>
  <si>
    <t>ANYELINA ALTAGRACIA THOMAS RODRIGUE</t>
  </si>
  <si>
    <t>SANTA ELENA COLLADO BONILLA DE SANT</t>
  </si>
  <si>
    <t>ESTEBAN GILBERTO FELIZ REYES</t>
  </si>
  <si>
    <t>EDISON ARMANDO VLADIMIR SANCHEZ SOS</t>
  </si>
  <si>
    <t>IRIS MILAGROS PADILLA SANCHEZ</t>
  </si>
  <si>
    <t>ANPARO MORENO HERRERA</t>
  </si>
  <si>
    <t>JUAN ANTONIO DE JESUS ALMONTE</t>
  </si>
  <si>
    <t>FRANCISCO JOEL MARTE SURIEL</t>
  </si>
  <si>
    <t>ISIDRO DE JESUS COLLADO MOTA</t>
  </si>
  <si>
    <t>MARTIN LOPEZ LORENZO</t>
  </si>
  <si>
    <t>YORALMA GRISELDA ACOSTA GARCIA</t>
  </si>
  <si>
    <t>SECRETARIA I</t>
  </si>
  <si>
    <t>ROXANNA FRANCO OFREER</t>
  </si>
  <si>
    <t>DIVISION DE PRESUPUESTO</t>
  </si>
  <si>
    <t>DIVISION DE COMPRAS Y CONTRATACIONES</t>
  </si>
  <si>
    <t>DIVISION DE SERVICIOS GENERALES</t>
  </si>
  <si>
    <t>SECCION DE MAYORDOMIA</t>
  </si>
  <si>
    <t>SECCION DE TRANSPORTACION</t>
  </si>
  <si>
    <t>COORDINADO</t>
  </si>
  <si>
    <t>DIVISION DE TECNOLOGIA DE LA INFORMACION Y LA COMUNICACIÓN</t>
  </si>
  <si>
    <t xml:space="preserve">DIVISION DE DESARROLLO INSTITUCIONAL Y CALIDAD EN LA GESTION </t>
  </si>
  <si>
    <t>GREGORIO ANTONIO REYES MEJÍA</t>
  </si>
  <si>
    <t>DIVISION DE REPRODUCCION ANIMAL</t>
  </si>
  <si>
    <t>ENCARGADO DE LA DIVISION DE REPRODUCCION ANIMAL</t>
  </si>
  <si>
    <t>IVAN JOSÉ REUMAN PERALTA</t>
  </si>
  <si>
    <t>DEPARTAMENTO DE CAMPAÑA SANITARIA (PROGRAMA DE TRAZABILIDAD)</t>
  </si>
  <si>
    <t>EVELYN RAQUEL GAUTREAU SANTANA</t>
  </si>
  <si>
    <t>DEPARTAMENTO DE REGISTRO DE PRODUCTOS Y ESTABLECIMIENTOS VETERINARIOS</t>
  </si>
  <si>
    <t>ENCARGADA DE DEPARTAMENTO DE REGISTRO DE PRODUCTOS Y ESTABLECIMIENTOS VETERINARIOS</t>
  </si>
  <si>
    <t>DIVISION DE TRANSITO INTERNO</t>
  </si>
  <si>
    <t>DIVISION ENFERMEDADES DE ESPECIES MENORES</t>
  </si>
  <si>
    <t>DIRECCION DE SANIDAD ANIMAL (ENFERMEDADES AVIARIAS)</t>
  </si>
  <si>
    <t>DIVISION DE ENFERMEDADES AVICOLAS</t>
  </si>
  <si>
    <t xml:space="preserve">ELIZABETH MARIA SKEET GARCIA </t>
  </si>
  <si>
    <t>COORDINADO APROLECHE</t>
  </si>
  <si>
    <t>ALAN MATOS DIAZ</t>
  </si>
  <si>
    <t>DIRECCION REGIONAL SUROESTE</t>
  </si>
  <si>
    <t>DIRECCION REGIONAL NORTE</t>
  </si>
  <si>
    <t>HENRY RUIZ PEÑA</t>
  </si>
  <si>
    <t>DIRECTOR REGIONAL NORDESTE</t>
  </si>
  <si>
    <t>MELANIE MEDINA TIRADO</t>
  </si>
  <si>
    <t>DIRECCION REGIONAL NORCENTRAL</t>
  </si>
  <si>
    <t>DIRECCION REGIONAL NOROESTE</t>
  </si>
  <si>
    <t>DIRECCION REGIONAL ESTE</t>
  </si>
  <si>
    <t>VICENTE MANUEL DE JESUS</t>
  </si>
  <si>
    <t>DIRECCION REGIONAL ESTE, DIVISION DE CUARENTENA ANIMAL</t>
  </si>
  <si>
    <t>CATALINO ERASME OBISPO JIMENEZ</t>
  </si>
  <si>
    <t>DEPARTAMENTO DE CALIDAD DE LAVECEN</t>
  </si>
  <si>
    <t>01/11/2022</t>
  </si>
  <si>
    <t>08/11/2022</t>
  </si>
  <si>
    <t>15/11/2022</t>
  </si>
  <si>
    <t>DEPARTAMENTO DE EXTENSION Y FOMENTO PECUARIO</t>
  </si>
  <si>
    <t>DEPARTAMENTO DE EXTENSION Y FOMENTO PECUARIO PROYECTO 02</t>
  </si>
  <si>
    <t>DIVISION DE CALIDAD DE LA LECHE PROYECTO 02</t>
  </si>
  <si>
    <t>DIVISION DE RECURSOS HUMANOS</t>
  </si>
  <si>
    <t>DIVISION DE ARCHIVO Y CORRESPONDENCIA</t>
  </si>
  <si>
    <t>DIRECCION ADMINISTRATIVA Y FINANCIERA</t>
  </si>
  <si>
    <t>DIVISION DE ACREDITACION SANITARIA</t>
  </si>
  <si>
    <t>DIVISION DE ENFERMEDADES PORCINAS</t>
  </si>
  <si>
    <t>DIVISION VIGILANCIA EPIDEMIOLOGIA</t>
  </si>
  <si>
    <t>ENCARGADA DE LA DIVISION DE VIGILANCIA EPIDEMIOLOGICA</t>
  </si>
  <si>
    <t>EDISON ARMANDO VLADIMIR SANCHEZ SOSA</t>
  </si>
  <si>
    <t>DIRECTOR REGIONAL CENTRAL</t>
  </si>
  <si>
    <t>DIRECTORA REGIONAL NORTE</t>
  </si>
  <si>
    <t>DIRECCION REGIONAL NOROCENTRAL</t>
  </si>
  <si>
    <t>DIRECTOR REGIONAL NORCENTRAL</t>
  </si>
  <si>
    <t>DIRECTOR REGIONAL SUR</t>
  </si>
  <si>
    <t>DIRECTOR REGIONAL SUROESTE</t>
  </si>
  <si>
    <t xml:space="preserve">JESUS A. MARIANO JORGE </t>
  </si>
  <si>
    <t xml:space="preserve">ALFIN MENDEZ FLORIAN </t>
  </si>
  <si>
    <t>RAFAEL ANDRES JAVIER GUZMAN</t>
  </si>
  <si>
    <t>JOAN MANUEL CABRERA DE LA ROSA</t>
  </si>
  <si>
    <t>OFICINA DE LIBRE ACCESO A LA INFORMACION</t>
  </si>
  <si>
    <t>DEPARTAMENTO DE PLANIFICACION Y DESARROLLO</t>
  </si>
  <si>
    <t>DIVISION DE TESORERIA</t>
  </si>
  <si>
    <t>DIVISION DE CONTABILIDAD</t>
  </si>
  <si>
    <t>DIRECCION REGIONAL NORDESTE /MEGALECHE</t>
  </si>
  <si>
    <t>DIRECION REGIONAL ESTE</t>
  </si>
  <si>
    <t>MEGALECHE, DIRECCION REGIONAL SUR</t>
  </si>
  <si>
    <t>DIVISION DE TRANSITO INTERNO(DIRECCION REG. CENTRAL)</t>
  </si>
  <si>
    <t>PROGRAMA MEGALECHE</t>
  </si>
  <si>
    <t>PROGRAMA DE MEGALECHE</t>
  </si>
  <si>
    <t>AEROPUERTOS, PUERTOS MARITIMOS Y FRONTERIZOS</t>
  </si>
  <si>
    <t>CUARENTENA ANIMAL</t>
  </si>
  <si>
    <t>CUARENTENA ANIMAL AILA</t>
  </si>
  <si>
    <t>DIV. DE ESTACION DE CUARENTENA ANIMAL AILA</t>
  </si>
  <si>
    <t>DPTO. DE EXTENSION PECUARIA</t>
  </si>
  <si>
    <t>NICOLAS FLORENTINO VILLANUEVA HEREDIA</t>
  </si>
  <si>
    <t>DEPTO. DE EXTENSION Y FOMENTO PECUARIO</t>
  </si>
  <si>
    <t>FINCA SAN LUIS</t>
  </si>
  <si>
    <t>DIV. DE ENFERMEDADES DE LAS AVES</t>
  </si>
  <si>
    <t>DIV. DE CALIDAD DE LA LECHE</t>
  </si>
  <si>
    <t>MARIA DEL CARMEN ROMERO RIVERO</t>
  </si>
  <si>
    <t>JOHANNY RODRIGUEZ MINAYA</t>
  </si>
  <si>
    <t>JHASSEL JANIEL JIMENEZ ROSARIO.</t>
  </si>
  <si>
    <t>DIRECCION GENERAL</t>
  </si>
  <si>
    <t xml:space="preserve">DIRECCION GENERAL </t>
  </si>
  <si>
    <t>SUBDIRECCION GENERAL</t>
  </si>
  <si>
    <t xml:space="preserve">SUBDIRECCION GENERAL </t>
  </si>
  <si>
    <t>ENC. DIVISION JURIDICA</t>
  </si>
  <si>
    <t xml:space="preserve">DIVISION DE RECURSOS HUMANOS </t>
  </si>
  <si>
    <t>ENC. DEPARTAMENTO ADMINISTRATIVO</t>
  </si>
  <si>
    <t>ENCARGADO (A) DIVISION ESTADISTICA</t>
  </si>
  <si>
    <t>SECCION DE ALMACEN Y SUMINISTROS</t>
  </si>
  <si>
    <t xml:space="preserve">AUXILIAR </t>
  </si>
  <si>
    <t>TECNICO DE ARCHIVISTICA</t>
  </si>
  <si>
    <t>MENSAJERA INTERNA</t>
  </si>
  <si>
    <t>DIVISION DE COMUNIACIONES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</si>
  <si>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DEPARTAMENTO DE FINANCIERO</t>
  </si>
  <si>
    <t>ENC. DEPARTAMENTO FINANCIERO</t>
  </si>
  <si>
    <t>ENC. DIVISION TESORERIA</t>
  </si>
  <si>
    <t>MÉDICO VETERINARIO</t>
  </si>
  <si>
    <t>SANIDAD ANIMAL (INSPEC. DE MATADERO)</t>
  </si>
  <si>
    <t>SANIDAD ANIMAL (PROYECTO DE TRAZABILIDAD BOVINA)</t>
  </si>
  <si>
    <t>CENTRO DE PRODUCCION Y CAPACITACION PECUARIA</t>
  </si>
  <si>
    <t>COORDINADA A CONFENAGRO</t>
  </si>
  <si>
    <t>COORDINADA A LA UASD</t>
  </si>
  <si>
    <t>COORDINADA AL COLVET</t>
  </si>
  <si>
    <t xml:space="preserve">COORDINADO </t>
  </si>
  <si>
    <t>COORDINADO AL COLVET</t>
  </si>
  <si>
    <t>COORDINADO AL LOYOLA /DIRECCION REG. NOROESTE</t>
  </si>
  <si>
    <t>REGISTRO DE PRODUCTOS Y ESTABLECIMIENTOS VETERINARIOS</t>
  </si>
  <si>
    <t>DIRECCION DE FOMENTO Y EXTENSION PECUARIA</t>
  </si>
  <si>
    <t>DIVISION DE CALIDAD DE LA LECHE</t>
  </si>
  <si>
    <t>DIVISION DE CAMBIO CLIMATICO E INVENTARIO DE GASES DE EFECTOS INVERNADERO</t>
  </si>
  <si>
    <t>DIVISION DE ENFERMEDADES DE LAS AVES</t>
  </si>
  <si>
    <t>DIVISION DE ESTACION DE CUARENTENA ANIMAL AILA</t>
  </si>
  <si>
    <t>DIVISION DE NORMAS Y ANALISIS DE RIESGO</t>
  </si>
  <si>
    <t>DIVISION DE VIGILANCIA EPIDEMIOLOGICA</t>
  </si>
  <si>
    <t>ESTACION DE CUARENTENA ANIMAL (AILA)</t>
  </si>
  <si>
    <t>EXTENSION PECUARIA MEGALECHE</t>
  </si>
  <si>
    <t>DIRECCION REGIONAL NORESTE</t>
  </si>
  <si>
    <t>DIRECTORA GENERAL</t>
  </si>
  <si>
    <t>REYNALDO ANDRES REYES ROQUE</t>
  </si>
  <si>
    <t>YANCARLOS TEODORO ENCARNACION</t>
  </si>
  <si>
    <t>LUIS ALBERTO BATISTA PEREZ</t>
  </si>
  <si>
    <t>CRISTIAN DOMINGUEZ DIFO</t>
  </si>
  <si>
    <t>CASIMIRO CALDERON CALDERON</t>
  </si>
  <si>
    <t>TECNICO ARCHIVISTA</t>
  </si>
  <si>
    <t>MARIA MAGDALENA PEGUERO</t>
  </si>
  <si>
    <t>WANDER MIGUELY GUZMAN GUZMAN</t>
  </si>
  <si>
    <t>01/01/2023</t>
  </si>
  <si>
    <t>FRANKLIN REMIGIO RODRIGUEZ VARGAS</t>
  </si>
  <si>
    <t>SONIA REYES VALENZUELA</t>
  </si>
  <si>
    <t>LUIS FRANCISCO CABRAL DURAN</t>
  </si>
  <si>
    <t>BELLANIRIS MADE MONTERO</t>
  </si>
  <si>
    <t>ANTONIO TERRERO ENCARNACION</t>
  </si>
  <si>
    <t>LIC. CARMEN M. GUERRERO MATOS</t>
  </si>
  <si>
    <t>RAFAEL EMILIO PIMENTEL</t>
  </si>
  <si>
    <t>MARIA ELIZABETH  SANIDAD</t>
  </si>
  <si>
    <t xml:space="preserve">ADRIEL CRUZ MARTINEZ </t>
  </si>
  <si>
    <t xml:space="preserve">NELSON ENMANUEL TAVERAS FERNANDEZ </t>
  </si>
  <si>
    <t>01/02/2023</t>
  </si>
  <si>
    <t>SERAFIN MUÑOZ DE LA ROSA</t>
  </si>
  <si>
    <t>ROSSMERY MEDINA ARIAS</t>
  </si>
  <si>
    <t>CARLOS JULIO RODRIGUEZ VENTURA</t>
  </si>
  <si>
    <t>01/03/2023</t>
  </si>
  <si>
    <t>GIANNA ISABELLA PINNA POLANCO</t>
  </si>
  <si>
    <t>ANNY NIOSOTY MERCEDES RAMIREZ</t>
  </si>
  <si>
    <t>EYMY FAÑA VENTURA</t>
  </si>
  <si>
    <t>JOSE ALBERTO VALERIO BERNARD</t>
  </si>
  <si>
    <t>01/04/2023</t>
  </si>
  <si>
    <t xml:space="preserve">GERARDO DE JESUS BERNARD RIDRIGUEZ </t>
  </si>
  <si>
    <t>RAMON ANDRES JOSE IGNACIO</t>
  </si>
  <si>
    <t>AYUDANTE VEERINARIO</t>
  </si>
  <si>
    <t>GABRIEL OSCAR MORALES POLANCO</t>
  </si>
  <si>
    <t>YESENIA ZAMORA</t>
  </si>
  <si>
    <t>DARLINIS LEONARIS DIAZ MARQUEZ</t>
  </si>
  <si>
    <t>DAVILSON ORLANDO BAEZ PRESINAL</t>
  </si>
  <si>
    <t>ROBERTO ALEXANDRO BRIOSO GARCIA</t>
  </si>
  <si>
    <t>DIRECTORA ADMINISTRATIVA Y FINANCIERA</t>
  </si>
  <si>
    <t xml:space="preserve">ALEXANDRA CAROLINA ALBA ALMANZAR </t>
  </si>
  <si>
    <t>AMALIA ROSA BALLENILLA RAMIREZ</t>
  </si>
  <si>
    <t>TECNICO EN DOCUMENTACIÓN VETERINARIA</t>
  </si>
  <si>
    <t>SOLIANDY NATIVIDAD GARCÍA DURAN</t>
  </si>
  <si>
    <t>ANALISTA EN VIROLOGÍA</t>
  </si>
  <si>
    <t>NALCHI MACIEL UREÑA HERNANDEZ</t>
  </si>
  <si>
    <t>DIRECCIÓN REGIONAL NORDESTE</t>
  </si>
  <si>
    <t>MIGUELINA DEL PILAR ZAPATA SANTOS</t>
  </si>
  <si>
    <t>DIRECCIÓN GENERAL DE GANADERÍA</t>
  </si>
  <si>
    <t>JOSE BENJAMIN PEÑA CEBALLOS</t>
  </si>
  <si>
    <t>ANGIE LISBETH GOMEZ DE LOS SANTOS</t>
  </si>
  <si>
    <t>DIVISION DE CORRESPONDENCIA Y ARCHIVO</t>
  </si>
  <si>
    <t>DIORIS ALEXANDER RENVILL</t>
  </si>
  <si>
    <t>SOPORTE TECNICO INFORMATICO</t>
  </si>
  <si>
    <t>BIENVENIDO ALBERTO COSTE MENA</t>
  </si>
  <si>
    <t>DIRECCIÓN SANIDAD ANIMAL</t>
  </si>
  <si>
    <t>PEDRO DE JESUS ASTACIO ASTACIO</t>
  </si>
  <si>
    <t>DIRECCIÓN DE EXTENSIÓN Y FOMENTO</t>
  </si>
  <si>
    <t>JOSE DANILO GARCÍA TREJO</t>
  </si>
  <si>
    <t>PERLA NATHALIA VICTORIANO ROSADO</t>
  </si>
  <si>
    <t>DIRECCIÓN REGIONAL NOROESTE</t>
  </si>
  <si>
    <t>ANGELA MARÍA GUZMAN SANCHEZ</t>
  </si>
  <si>
    <t>ENCARGADA DEPARTAMENTO</t>
  </si>
  <si>
    <t>SOPORTE TÉCNICO INFORMÁTICO</t>
  </si>
  <si>
    <t>ANTONIA JOSEFINA GERMAN DE LA CRUZ</t>
  </si>
  <si>
    <t>FEMENINA</t>
  </si>
  <si>
    <t>STEFFANY HIDALGO ORTEGA</t>
  </si>
  <si>
    <t>ESFRAILIN REYES DE SENA</t>
  </si>
  <si>
    <t>01/05/2023</t>
  </si>
  <si>
    <t>DEBORAH VARGAS REYNOSO</t>
  </si>
  <si>
    <t>06/09/2022</t>
  </si>
  <si>
    <t>06/03/2023</t>
  </si>
  <si>
    <t>LUIS EMIGDIO GARRIDO JANCEN</t>
  </si>
  <si>
    <t>FRANCISCO ANTONIO ESTEVEZ</t>
  </si>
  <si>
    <t>CLEOTILDE RODRIGUEZ CASTILLO</t>
  </si>
  <si>
    <t>COORDINADOR REGIONAL</t>
  </si>
  <si>
    <t>HUGO ANTONIO FELIZ PICHARDO</t>
  </si>
  <si>
    <t>08/11/2023</t>
  </si>
  <si>
    <t>01/06/2023</t>
  </si>
  <si>
    <t>15/05/2023</t>
  </si>
  <si>
    <t>NOMINA DE EMPLEADOS  ENERO 2023 FIJOS</t>
  </si>
  <si>
    <t>FELIX BERTO DE LA CRUZ FRANCO</t>
  </si>
  <si>
    <t>NOMINA DE EMPLEADOS ENERO 2023 NOMBRAMIENTOS TEMPORALES</t>
  </si>
  <si>
    <t>NOMINA DE EMPLEADOS ENERO 2023 TRAMITE DE PENSION</t>
  </si>
  <si>
    <t xml:space="preserve">NOMINA DE EMPLEADOS ENERO 2023 SUPLENCIA </t>
  </si>
  <si>
    <t xml:space="preserve">NOMINA DE EMPLEADOS ENERO 2023 INTERINATO </t>
  </si>
  <si>
    <t>NOMINA DE EMPLEADOS ENERO 2023 PROGRAMAS</t>
  </si>
  <si>
    <t>NOMINA DE EMPLEADOS ENERO 2023 INTERNA</t>
  </si>
  <si>
    <t>ANTONIO ROSARIO LEOCADIO</t>
  </si>
  <si>
    <t>JORGE LUIS MENDOZA HEREDIA</t>
  </si>
  <si>
    <t>YOEL AYBAR ROSARIO</t>
  </si>
  <si>
    <t>KARINA MONTAÑO FAMILIA</t>
  </si>
  <si>
    <t>NOMINAS INTERNAS DE EMPLEADOS ENERO 2023</t>
  </si>
  <si>
    <t>01/07/2023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</si>
</sst>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79" formatCode="_-* #,##0.00\ _€_-;\-* #,##0.00\ _€_-;_-* &quot;-&quot;??\ _€_-;_-@_-"/>
    <numFmt numFmtId="183" formatCode="d/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17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6" applyNumberFormat="0" applyFill="0" applyAlignment="0" applyProtection="0"/>
  </cellStyleXfs>
  <cellXfs count="6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3" fontId="3" fillId="0" borderId="0" xfId="2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0" xfId="2" applyFont="1" applyAlignment="1">
      <alignment wrapText="1"/>
    </xf>
    <xf numFmtId="0" fontId="5" fillId="0" borderId="0" xfId="0" applyFont="1" applyAlignment="1">
      <alignment wrapText="1"/>
    </xf>
    <xf numFmtId="4" fontId="5" fillId="0" borderId="1" xfId="0" applyNumberFormat="1" applyFont="1" applyBorder="1" applyAlignment="1">
      <alignment wrapText="1"/>
    </xf>
    <xf numFmtId="43" fontId="6" fillId="0" borderId="1" xfId="2" applyFont="1" applyBorder="1" applyAlignment="1">
      <alignment wrapText="1"/>
    </xf>
    <xf numFmtId="49" fontId="0" fillId="0" borderId="0" xfId="0" applyNumberFormat="1" applyAlignment="1">
      <alignment horizontal="center" wrapText="1"/>
    </xf>
    <xf numFmtId="43" fontId="6" fillId="0" borderId="2" xfId="2" applyFont="1" applyBorder="1" applyAlignment="1">
      <alignment wrapText="1"/>
    </xf>
    <xf numFmtId="183" fontId="0" fillId="0" borderId="0" xfId="0" applyNumberFormat="1" applyAlignment="1">
      <alignment horizontal="center" wrapText="1"/>
    </xf>
    <xf numFmtId="0" fontId="0" fillId="0" borderId="3" xfId="0" applyBorder="1" applyAlignment="1">
      <alignment wrapText="1"/>
    </xf>
    <xf numFmtId="43" fontId="1" fillId="0" borderId="0" xfId="2" applyFont="1" applyAlignment="1">
      <alignment wrapText="1"/>
    </xf>
    <xf numFmtId="43" fontId="4" fillId="0" borderId="0" xfId="2" applyFont="1" applyFill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43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4" fontId="0" fillId="0" borderId="0" xfId="0" applyNumberFormat="1" applyAlignment="1">
      <alignment wrapText="1"/>
    </xf>
    <xf numFmtId="43" fontId="1" fillId="0" borderId="0" xfId="2" applyFont="1" applyAlignment="1">
      <alignment wrapText="1"/>
    </xf>
    <xf numFmtId="43" fontId="7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Alignment="1">
      <alignment horizontal="center" wrapText="1"/>
    </xf>
    <xf numFmtId="43" fontId="1" fillId="0" borderId="0" xfId="2" applyFont="1" applyAlignment="1">
      <alignment horizontal="right" wrapText="1"/>
    </xf>
    <xf numFmtId="43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3" borderId="0" xfId="0" applyFill="1" applyAlignment="1">
      <alignment wrapText="1"/>
    </xf>
    <xf numFmtId="43" fontId="6" fillId="0" borderId="0" xfId="2" applyFont="1" applyBorder="1" applyAlignment="1">
      <alignment wrapText="1"/>
    </xf>
    <xf numFmtId="43" fontId="3" fillId="0" borderId="0" xfId="2" applyFont="1" applyBorder="1" applyAlignment="1">
      <alignment wrapText="1"/>
    </xf>
    <xf numFmtId="4" fontId="0" fillId="0" borderId="0" xfId="0" applyNumberFormat="1"/>
    <xf numFmtId="4" fontId="5" fillId="0" borderId="4" xfId="0" applyNumberFormat="1" applyFont="1" applyBorder="1" applyAlignment="1">
      <alignment wrapText="1"/>
    </xf>
    <xf numFmtId="43" fontId="4" fillId="0" borderId="0" xfId="2" applyFont="1" applyBorder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horizontal="right" wrapText="1"/>
    </xf>
    <xf numFmtId="43" fontId="1" fillId="0" borderId="0" xfId="2" applyFont="1" applyAlignment="1">
      <alignment wrapText="1"/>
    </xf>
    <xf numFmtId="0" fontId="0" fillId="0" borderId="0" xfId="0" applyFont="1" applyAlignment="1">
      <alignment wrapText="1"/>
    </xf>
    <xf numFmtId="43" fontId="8" fillId="0" borderId="5" xfId="2" applyFont="1" applyBorder="1" applyAlignment="1">
      <alignment horizontal="center" wrapText="1"/>
    </xf>
    <xf numFmtId="43" fontId="1" fillId="0" borderId="0" xfId="2" applyFont="1" applyAlignment="1">
      <alignment horizontal="center" vertical="center" wrapText="1"/>
    </xf>
    <xf numFmtId="43" fontId="1" fillId="0" borderId="0" xfId="2" applyFont="1" applyAlignment="1">
      <alignment wrapText="1"/>
    </xf>
    <xf numFmtId="0" fontId="0" fillId="0" borderId="0" xfId="0" applyFont="1" applyBorder="1" applyAlignment="1">
      <alignment wrapText="1"/>
    </xf>
    <xf numFmtId="43" fontId="1" fillId="0" borderId="0" xfId="2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wrapText="1"/>
    </xf>
    <xf numFmtId="0" fontId="6" fillId="0" borderId="0" xfId="0" applyFont="1" applyAlignment="1">
      <alignment horizontal="center" wrapText="1"/>
    </xf>
    <xf numFmtId="183" fontId="6" fillId="0" borderId="0" xfId="0" applyNumberFormat="1" applyFont="1" applyAlignment="1">
      <alignment horizontal="center" wrapText="1"/>
    </xf>
    <xf numFmtId="43" fontId="6" fillId="0" borderId="0" xfId="2" applyFont="1" applyAlignment="1">
      <alignment horizontal="center" wrapText="1"/>
    </xf>
    <xf numFmtId="0" fontId="9" fillId="0" borderId="0" xfId="0" applyFont="1" applyAlignment="1">
      <alignment wrapText="1"/>
    </xf>
    <xf numFmtId="43" fontId="9" fillId="0" borderId="0" xfId="2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NumberFormat="1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49" fontId="0" fillId="0" borderId="3" xfId="0" applyNumberForma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3" fillId="0" borderId="0" xfId="0" applyFont="1" applyBorder="1" applyAlignment="1">
      <alignment horizontal="center" wrapText="1"/>
    </xf>
    <xf numFmtId="43" fontId="1" fillId="0" borderId="0" xfId="2" applyFont="1" applyAlignment="1">
      <alignment horizontal="right" wrapText="1"/>
    </xf>
  </cellXfs>
  <cellStyles count="5">
    <cellStyle name="Comma 2" xfId="1"/>
    <cellStyle name="Millares" xfId="2" builtinId="3"/>
    <cellStyle name="Neutral" xfId="3" builtinId="28" customBuiltin="1"/>
    <cellStyle name="Normal" xfId="0" builtinId="0"/>
    <cellStyle name="Total" xfId="4" builtinId="25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762000</xdr:colOff>
      <xdr:row>0</xdr:row>
      <xdr:rowOff>0</xdr:rowOff>
    </xdr:from>
    <xdr:to>
      <xdr:col>5</xdr:col>
      <xdr:colOff>1600200</xdr:colOff>
      <xdr:row>1</xdr:row>
      <xdr:rowOff>276225</xdr:rowOff>
    </xdr:to>
    <xdr:pic>
      <xdr:nvPicPr>
        <xdr:cNvPr id="21069" name="Imagen 4">
          <a:extLst>
            <a:ext uri="{FF2B5EF4-FFF2-40B4-BE49-F238E27FC236}">
              <a16:creationId xmlns:a16="http://schemas.microsoft.com/office/drawing/2014/main" id="{038BBCCC-C87F-A065-CAF1-89F99A321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0"/>
          <a:ext cx="838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5</xdr:row>
      <xdr:rowOff>57150</xdr:rowOff>
    </xdr:to>
    <xdr:pic>
      <xdr:nvPicPr>
        <xdr:cNvPr id="21070" name="Imagen 3">
          <a:extLst>
            <a:ext uri="{FF2B5EF4-FFF2-40B4-BE49-F238E27FC236}">
              <a16:creationId xmlns:a16="http://schemas.microsoft.com/office/drawing/2014/main" id="{97BFA90E-F283-8420-582C-89E250EB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0</xdr:row>
      <xdr:rowOff>85725</xdr:rowOff>
    </xdr:from>
    <xdr:to>
      <xdr:col>6</xdr:col>
      <xdr:colOff>742950</xdr:colOff>
      <xdr:row>0</xdr:row>
      <xdr:rowOff>904875</xdr:rowOff>
    </xdr:to>
    <xdr:pic>
      <xdr:nvPicPr>
        <xdr:cNvPr id="21820" name="Imagen 4">
          <a:extLst>
            <a:ext uri="{FF2B5EF4-FFF2-40B4-BE49-F238E27FC236}">
              <a16:creationId xmlns:a16="http://schemas.microsoft.com/office/drawing/2014/main" id="{8EB491B6-370C-7CEE-774F-95B41AAB9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85725"/>
          <a:ext cx="981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1685925</xdr:colOff>
      <xdr:row>3</xdr:row>
      <xdr:rowOff>0</xdr:rowOff>
    </xdr:to>
    <xdr:pic>
      <xdr:nvPicPr>
        <xdr:cNvPr id="21821" name="Imagen 2">
          <a:extLst>
            <a:ext uri="{FF2B5EF4-FFF2-40B4-BE49-F238E27FC236}">
              <a16:creationId xmlns:a16="http://schemas.microsoft.com/office/drawing/2014/main" id="{B41F1D56-20E1-7DF1-B3F7-05B079F35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1666875</xdr:colOff>
      <xdr:row>3</xdr:row>
      <xdr:rowOff>114300</xdr:rowOff>
    </xdr:to>
    <xdr:pic>
      <xdr:nvPicPr>
        <xdr:cNvPr id="22712" name="Imagen 1">
          <a:extLst>
            <a:ext uri="{FF2B5EF4-FFF2-40B4-BE49-F238E27FC236}">
              <a16:creationId xmlns:a16="http://schemas.microsoft.com/office/drawing/2014/main" id="{2CE8C056-9A1C-DD1B-A68E-038CB3371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9812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333375</xdr:colOff>
      <xdr:row>0</xdr:row>
      <xdr:rowOff>57150</xdr:rowOff>
    </xdr:from>
    <xdr:to>
      <xdr:col>6</xdr:col>
      <xdr:colOff>438150</xdr:colOff>
      <xdr:row>1</xdr:row>
      <xdr:rowOff>85725</xdr:rowOff>
    </xdr:to>
    <xdr:pic>
      <xdr:nvPicPr>
        <xdr:cNvPr id="22713" name="Imagen 4">
          <a:extLst>
            <a:ext uri="{FF2B5EF4-FFF2-40B4-BE49-F238E27FC236}">
              <a16:creationId xmlns:a16="http://schemas.microsoft.com/office/drawing/2014/main" id="{6E8A6822-A105-E563-F22B-44FF8B9EA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5715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2152650</xdr:colOff>
      <xdr:row>3</xdr:row>
      <xdr:rowOff>38100</xdr:rowOff>
    </xdr:to>
    <xdr:pic>
      <xdr:nvPicPr>
        <xdr:cNvPr id="9873" name="Imagen 1">
          <a:extLst>
            <a:ext uri="{FF2B5EF4-FFF2-40B4-BE49-F238E27FC236}">
              <a16:creationId xmlns:a16="http://schemas.microsoft.com/office/drawing/2014/main" id="{80E15EB1-FE26-CB19-3022-BD2F97C97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4669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276225</xdr:colOff>
      <xdr:row>0</xdr:row>
      <xdr:rowOff>0</xdr:rowOff>
    </xdr:from>
    <xdr:to>
      <xdr:col>6</xdr:col>
      <xdr:colOff>323850</xdr:colOff>
      <xdr:row>1</xdr:row>
      <xdr:rowOff>28575</xdr:rowOff>
    </xdr:to>
    <xdr:pic>
      <xdr:nvPicPr>
        <xdr:cNvPr id="9874" name="Imagen 4">
          <a:extLst>
            <a:ext uri="{FF2B5EF4-FFF2-40B4-BE49-F238E27FC236}">
              <a16:creationId xmlns:a16="http://schemas.microsoft.com/office/drawing/2014/main" id="{D89AF382-F501-D38F-444B-D7F7B7783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2047875</xdr:colOff>
      <xdr:row>3</xdr:row>
      <xdr:rowOff>47625</xdr:rowOff>
    </xdr:to>
    <xdr:pic>
      <xdr:nvPicPr>
        <xdr:cNvPr id="10884" name="Imagen 1">
          <a:extLst>
            <a:ext uri="{FF2B5EF4-FFF2-40B4-BE49-F238E27FC236}">
              <a16:creationId xmlns:a16="http://schemas.microsoft.com/office/drawing/2014/main" id="{BA0FFFE6-4683-42D0-88FC-4B00B3D5E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622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333375</xdr:colOff>
      <xdr:row>0</xdr:row>
      <xdr:rowOff>0</xdr:rowOff>
    </xdr:from>
    <xdr:to>
      <xdr:col>6</xdr:col>
      <xdr:colOff>381000</xdr:colOff>
      <xdr:row>1</xdr:row>
      <xdr:rowOff>28575</xdr:rowOff>
    </xdr:to>
    <xdr:pic>
      <xdr:nvPicPr>
        <xdr:cNvPr id="10885" name="Imagen 4">
          <a:extLst>
            <a:ext uri="{FF2B5EF4-FFF2-40B4-BE49-F238E27FC236}">
              <a16:creationId xmlns:a16="http://schemas.microsoft.com/office/drawing/2014/main" id="{2AB73A24-48FA-3CDE-0EC6-4BAA9064C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23920" name="Imagen 4">
          <a:extLst>
            <a:ext uri="{FF2B5EF4-FFF2-40B4-BE49-F238E27FC236}">
              <a16:creationId xmlns:a16="http://schemas.microsoft.com/office/drawing/2014/main" id="{F5E21034-E635-32ED-823D-D8C7F2100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23921" name="Imagen 4">
          <a:extLst>
            <a:ext uri="{FF2B5EF4-FFF2-40B4-BE49-F238E27FC236}">
              <a16:creationId xmlns:a16="http://schemas.microsoft.com/office/drawing/2014/main" id="{147AD49E-EC23-CD4E-8B96-578F20B96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1781175</xdr:colOff>
      <xdr:row>4</xdr:row>
      <xdr:rowOff>133350</xdr:rowOff>
    </xdr:to>
    <xdr:pic>
      <xdr:nvPicPr>
        <xdr:cNvPr id="23922" name="Imagen 2">
          <a:extLst>
            <a:ext uri="{FF2B5EF4-FFF2-40B4-BE49-F238E27FC236}">
              <a16:creationId xmlns:a16="http://schemas.microsoft.com/office/drawing/2014/main" id="{639340F4-77AC-4507-9041-500730B05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695325</xdr:colOff>
      <xdr:row>0</xdr:row>
      <xdr:rowOff>38100</xdr:rowOff>
    </xdr:from>
    <xdr:to>
      <xdr:col>5</xdr:col>
      <xdr:colOff>1638300</xdr:colOff>
      <xdr:row>0</xdr:row>
      <xdr:rowOff>895350</xdr:rowOff>
    </xdr:to>
    <xdr:pic>
      <xdr:nvPicPr>
        <xdr:cNvPr id="23923" name="Imagen 4">
          <a:extLst>
            <a:ext uri="{FF2B5EF4-FFF2-40B4-BE49-F238E27FC236}">
              <a16:creationId xmlns:a16="http://schemas.microsoft.com/office/drawing/2014/main" id="{A1796EDA-D7DC-8CDE-19ED-AC757958F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38100"/>
          <a:ext cx="942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3</xdr:row>
      <xdr:rowOff>47625</xdr:rowOff>
    </xdr:to>
    <xdr:pic>
      <xdr:nvPicPr>
        <xdr:cNvPr id="24760" name="Imagen 2">
          <a:extLst>
            <a:ext uri="{FF2B5EF4-FFF2-40B4-BE49-F238E27FC236}">
              <a16:creationId xmlns:a16="http://schemas.microsoft.com/office/drawing/2014/main" id="{CDF6C3D0-360E-682A-AA63-7642A8270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504825</xdr:colOff>
      <xdr:row>0</xdr:row>
      <xdr:rowOff>66675</xdr:rowOff>
    </xdr:from>
    <xdr:to>
      <xdr:col>6</xdr:col>
      <xdr:colOff>1381125</xdr:colOff>
      <xdr:row>0</xdr:row>
      <xdr:rowOff>857250</xdr:rowOff>
    </xdr:to>
    <xdr:pic>
      <xdr:nvPicPr>
        <xdr:cNvPr id="24761" name="Imagen 4">
          <a:extLst>
            <a:ext uri="{FF2B5EF4-FFF2-40B4-BE49-F238E27FC236}">
              <a16:creationId xmlns:a16="http://schemas.microsoft.com/office/drawing/2014/main" id="{7D98CA30-8A08-D083-5389-180445E43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66675"/>
          <a:ext cx="876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114300</xdr:rowOff>
    </xdr:from>
    <xdr:to>
      <xdr:col>2</xdr:col>
      <xdr:colOff>228600</xdr:colOff>
      <xdr:row>2</xdr:row>
      <xdr:rowOff>133350</xdr:rowOff>
    </xdr:to>
    <xdr:pic>
      <xdr:nvPicPr>
        <xdr:cNvPr id="25876" name="Imagen 1">
          <a:extLst>
            <a:ext uri="{FF2B5EF4-FFF2-40B4-BE49-F238E27FC236}">
              <a16:creationId xmlns:a16="http://schemas.microsoft.com/office/drawing/2014/main" id="{AC4BC62D-0A35-76EB-9022-C4115671F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4300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123825</xdr:rowOff>
    </xdr:from>
    <xdr:to>
      <xdr:col>2</xdr:col>
      <xdr:colOff>238125</xdr:colOff>
      <xdr:row>2</xdr:row>
      <xdr:rowOff>142875</xdr:rowOff>
    </xdr:to>
    <xdr:pic>
      <xdr:nvPicPr>
        <xdr:cNvPr id="25877" name="Imagen 1">
          <a:extLst>
            <a:ext uri="{FF2B5EF4-FFF2-40B4-BE49-F238E27FC236}">
              <a16:creationId xmlns:a16="http://schemas.microsoft.com/office/drawing/2014/main" id="{5D24C7A4-D8CD-0367-CD2D-957E46C8E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23825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895350</xdr:colOff>
      <xdr:row>0</xdr:row>
      <xdr:rowOff>95250</xdr:rowOff>
    </xdr:from>
    <xdr:to>
      <xdr:col>5</xdr:col>
      <xdr:colOff>790575</xdr:colOff>
      <xdr:row>0</xdr:row>
      <xdr:rowOff>895350</xdr:rowOff>
    </xdr:to>
    <xdr:pic>
      <xdr:nvPicPr>
        <xdr:cNvPr id="25878" name="Imagen 4">
          <a:extLst>
            <a:ext uri="{FF2B5EF4-FFF2-40B4-BE49-F238E27FC236}">
              <a16:creationId xmlns:a16="http://schemas.microsoft.com/office/drawing/2014/main" id="{F2177C83-72D3-67A3-ACA8-9F5E982D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5250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567"/>
  <sheetViews>
    <sheetView topLeftCell="A751" zoomScaleNormal="100" workbookViewId="0">
      <selection activeCell="E764" sqref="E764"/>
    </sheetView>
  </sheetViews>
  <sheetFormatPr baseColWidth="10" defaultRowHeight="24.75" customHeight="1" x14ac:dyDescent="0.25"/>
  <cols>
    <col min="1" max="1" width="4.42578125" style="1" bestFit="1" customWidth="1"/>
    <col min="2" max="2" width="39.85546875" style="1" customWidth="1"/>
    <col min="3" max="3" width="33.140625" style="1" customWidth="1"/>
    <col min="4" max="4" width="30" style="1" customWidth="1"/>
    <col min="5" max="6" width="27.7109375" style="1" customWidth="1"/>
    <col min="7" max="7" width="19.42578125" style="27" bestFit="1" customWidth="1"/>
    <col min="8" max="8" width="10.85546875" style="1" customWidth="1"/>
    <col min="9" max="9" width="16.5703125" style="27" bestFit="1" customWidth="1"/>
    <col min="10" max="10" width="13.5703125" style="27" bestFit="1" customWidth="1"/>
    <col min="11" max="11" width="17.42578125" style="27" bestFit="1" customWidth="1"/>
    <col min="12" max="12" width="20" style="27" bestFit="1" customWidth="1"/>
    <col min="13" max="13" width="14.42578125" style="27" bestFit="1" customWidth="1"/>
    <col min="14" max="14" width="14.5703125" style="27" bestFit="1" customWidth="1"/>
    <col min="15" max="15" width="15.5703125" style="27" bestFit="1" customWidth="1"/>
    <col min="16" max="16" width="11.42578125" style="1" customWidth="1"/>
    <col min="17" max="17" width="11.42578125" style="37" customWidth="1"/>
    <col min="18" max="18" width="14.85546875" style="1" customWidth="1"/>
    <col min="19" max="19" width="12" style="1" bestFit="1" customWidth="1"/>
    <col min="20" max="16384" width="11.42578125" style="1"/>
  </cols>
  <sheetData>
    <row r="1" spans="1:19" ht="24.75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9" ht="24.75" customHeight="1" x14ac:dyDescent="0.25">
      <c r="A2" s="56" t="s">
        <v>773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9" ht="15" x14ac:dyDescent="0.25">
      <c r="B3" s="56" t="s">
        <v>778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2"/>
    </row>
    <row r="4" spans="1:19" ht="15" customHeight="1" x14ac:dyDescent="0.25">
      <c r="A4" s="56" t="s">
        <v>779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2"/>
    </row>
    <row r="5" spans="1:19" ht="19.5" customHeight="1" x14ac:dyDescent="0.25">
      <c r="A5" s="59" t="s">
        <v>780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9" ht="21.75" customHeight="1" x14ac:dyDescent="0.35">
      <c r="A6" s="60" t="s">
        <v>1389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1:19" s="42" customFormat="1" ht="23.25" customHeight="1" x14ac:dyDescent="0.25">
      <c r="D7" s="42" t="s">
        <v>0</v>
      </c>
      <c r="G7" s="43" t="s">
        <v>1</v>
      </c>
      <c r="I7" s="43"/>
      <c r="J7" s="43" t="s">
        <v>2</v>
      </c>
      <c r="K7" s="43" t="s">
        <v>3</v>
      </c>
      <c r="L7" s="43" t="s">
        <v>4</v>
      </c>
      <c r="M7" s="43"/>
      <c r="N7" s="43" t="s">
        <v>5</v>
      </c>
      <c r="O7" s="43"/>
      <c r="Q7" s="43"/>
    </row>
    <row r="8" spans="1:19" s="28" customFormat="1" ht="33" customHeight="1" x14ac:dyDescent="0.25">
      <c r="A8" s="28" t="s">
        <v>6</v>
      </c>
      <c r="B8" s="28" t="s">
        <v>7</v>
      </c>
      <c r="C8" s="28" t="s">
        <v>8</v>
      </c>
      <c r="D8" s="28" t="s">
        <v>9</v>
      </c>
      <c r="E8" s="28" t="s">
        <v>10</v>
      </c>
      <c r="F8" s="28" t="s">
        <v>781</v>
      </c>
      <c r="G8" s="3" t="s">
        <v>11</v>
      </c>
      <c r="H8" s="28" t="s">
        <v>12</v>
      </c>
      <c r="I8" s="3" t="s">
        <v>13</v>
      </c>
      <c r="J8" s="3" t="s">
        <v>14</v>
      </c>
      <c r="K8" s="3" t="s">
        <v>15</v>
      </c>
      <c r="L8" s="3" t="s">
        <v>16</v>
      </c>
      <c r="M8" s="3" t="s">
        <v>17</v>
      </c>
      <c r="N8" s="3" t="s">
        <v>18</v>
      </c>
      <c r="O8" s="3" t="s">
        <v>19</v>
      </c>
    </row>
    <row r="9" spans="1:19" ht="24.75" customHeight="1" x14ac:dyDescent="0.25">
      <c r="A9" s="4">
        <v>1</v>
      </c>
      <c r="B9" s="4" t="s">
        <v>110</v>
      </c>
      <c r="C9" s="4" t="s">
        <v>1273</v>
      </c>
      <c r="D9" s="4" t="s">
        <v>111</v>
      </c>
      <c r="E9" s="4" t="s">
        <v>776</v>
      </c>
      <c r="F9" s="4" t="s">
        <v>782</v>
      </c>
      <c r="G9" s="14">
        <v>240000</v>
      </c>
      <c r="H9" s="4">
        <v>0</v>
      </c>
      <c r="I9" s="14">
        <v>240000</v>
      </c>
      <c r="J9" s="14">
        <v>6888</v>
      </c>
      <c r="K9" s="14">
        <v>45624.92</v>
      </c>
      <c r="L9" s="14">
        <v>4943.8</v>
      </c>
      <c r="M9" s="14">
        <v>425</v>
      </c>
      <c r="N9" s="14">
        <f t="shared" ref="N9:N22" si="0">+J9+K9+L9+M9</f>
        <v>57881.72</v>
      </c>
      <c r="O9" s="14">
        <f>+I9-N9</f>
        <v>182118.28</v>
      </c>
      <c r="Q9" s="25"/>
      <c r="R9" s="18"/>
      <c r="S9" s="18"/>
    </row>
    <row r="10" spans="1:19" ht="24.75" customHeight="1" x14ac:dyDescent="0.25">
      <c r="A10" s="4">
        <v>2</v>
      </c>
      <c r="B10" s="4" t="s">
        <v>116</v>
      </c>
      <c r="C10" s="4" t="s">
        <v>1273</v>
      </c>
      <c r="D10" s="4" t="s">
        <v>117</v>
      </c>
      <c r="E10" s="4" t="s">
        <v>776</v>
      </c>
      <c r="F10" s="4" t="s">
        <v>782</v>
      </c>
      <c r="G10" s="14">
        <v>100000</v>
      </c>
      <c r="H10" s="4">
        <v>0</v>
      </c>
      <c r="I10" s="14">
        <v>100000</v>
      </c>
      <c r="J10" s="14">
        <v>2870</v>
      </c>
      <c r="K10" s="14">
        <v>12105.37</v>
      </c>
      <c r="L10" s="14">
        <v>3040</v>
      </c>
      <c r="M10" s="14">
        <v>25</v>
      </c>
      <c r="N10" s="14">
        <f t="shared" si="0"/>
        <v>18040.370000000003</v>
      </c>
      <c r="O10" s="14">
        <f t="shared" ref="O10:O71" si="1">+I10-N10</f>
        <v>81959.63</v>
      </c>
      <c r="Q10" s="25"/>
      <c r="R10" s="18"/>
      <c r="S10" s="18"/>
    </row>
    <row r="11" spans="1:19" ht="24.75" customHeight="1" x14ac:dyDescent="0.25">
      <c r="A11" s="4">
        <v>3</v>
      </c>
      <c r="B11" s="4" t="s">
        <v>124</v>
      </c>
      <c r="C11" s="4" t="s">
        <v>1273</v>
      </c>
      <c r="D11" s="4" t="s">
        <v>125</v>
      </c>
      <c r="E11" s="4" t="s">
        <v>776</v>
      </c>
      <c r="F11" s="4" t="s">
        <v>782</v>
      </c>
      <c r="G11" s="14">
        <v>80000</v>
      </c>
      <c r="H11" s="4">
        <v>0</v>
      </c>
      <c r="I11" s="14">
        <v>80000</v>
      </c>
      <c r="J11" s="14">
        <v>2296</v>
      </c>
      <c r="K11" s="14">
        <v>6645.3</v>
      </c>
      <c r="L11" s="14">
        <v>2432</v>
      </c>
      <c r="M11" s="14">
        <v>3049.9</v>
      </c>
      <c r="N11" s="14">
        <f t="shared" si="0"/>
        <v>14423.199999999999</v>
      </c>
      <c r="O11" s="14">
        <f t="shared" si="1"/>
        <v>65576.800000000003</v>
      </c>
      <c r="Q11" s="25"/>
      <c r="R11" s="18"/>
      <c r="S11" s="18"/>
    </row>
    <row r="12" spans="1:19" ht="24.75" customHeight="1" x14ac:dyDescent="0.25">
      <c r="A12" s="4">
        <v>4</v>
      </c>
      <c r="B12" s="4" t="s">
        <v>477</v>
      </c>
      <c r="C12" s="4" t="s">
        <v>1273</v>
      </c>
      <c r="D12" s="4" t="s">
        <v>135</v>
      </c>
      <c r="E12" s="4" t="s">
        <v>775</v>
      </c>
      <c r="F12" s="4" t="s">
        <v>783</v>
      </c>
      <c r="G12" s="14">
        <v>29000</v>
      </c>
      <c r="H12" s="4">
        <v>0</v>
      </c>
      <c r="I12" s="14">
        <f>+G12+H12</f>
        <v>29000</v>
      </c>
      <c r="J12" s="14">
        <v>832.3</v>
      </c>
      <c r="K12" s="14">
        <v>0</v>
      </c>
      <c r="L12" s="14">
        <v>881.6</v>
      </c>
      <c r="M12" s="14">
        <v>25</v>
      </c>
      <c r="N12" s="14">
        <f t="shared" si="0"/>
        <v>1738.9</v>
      </c>
      <c r="O12" s="14">
        <f t="shared" si="1"/>
        <v>27261.1</v>
      </c>
      <c r="Q12" s="25"/>
      <c r="R12" s="18"/>
      <c r="S12" s="18"/>
    </row>
    <row r="13" spans="1:19" ht="24.75" customHeight="1" x14ac:dyDescent="0.25">
      <c r="A13" s="4">
        <v>5</v>
      </c>
      <c r="B13" s="4" t="s">
        <v>459</v>
      </c>
      <c r="C13" s="4" t="s">
        <v>1273</v>
      </c>
      <c r="D13" s="4" t="s">
        <v>460</v>
      </c>
      <c r="E13" s="4" t="s">
        <v>775</v>
      </c>
      <c r="F13" s="4" t="s">
        <v>783</v>
      </c>
      <c r="G13" s="14">
        <f>22050+6950</f>
        <v>29000</v>
      </c>
      <c r="H13" s="4">
        <v>0</v>
      </c>
      <c r="I13" s="14">
        <f>+G13+H13</f>
        <v>29000</v>
      </c>
      <c r="J13" s="14">
        <v>832.3</v>
      </c>
      <c r="K13" s="14">
        <v>0</v>
      </c>
      <c r="L13" s="14">
        <v>881.6</v>
      </c>
      <c r="M13" s="14">
        <v>25</v>
      </c>
      <c r="N13" s="14">
        <f t="shared" si="0"/>
        <v>1738.9</v>
      </c>
      <c r="O13" s="14">
        <f t="shared" si="1"/>
        <v>27261.1</v>
      </c>
      <c r="Q13" s="25"/>
      <c r="R13" s="18"/>
      <c r="S13" s="18"/>
    </row>
    <row r="14" spans="1:19" ht="24.75" customHeight="1" x14ac:dyDescent="0.25">
      <c r="A14" s="4">
        <v>6</v>
      </c>
      <c r="B14" s="1" t="s">
        <v>1146</v>
      </c>
      <c r="C14" s="4" t="s">
        <v>1273</v>
      </c>
      <c r="D14" s="4" t="s">
        <v>350</v>
      </c>
      <c r="E14" s="4" t="s">
        <v>776</v>
      </c>
      <c r="F14" s="4" t="s">
        <v>782</v>
      </c>
      <c r="G14" s="14">
        <v>25000</v>
      </c>
      <c r="H14" s="4">
        <v>0</v>
      </c>
      <c r="I14" s="14">
        <v>25000</v>
      </c>
      <c r="J14" s="14">
        <v>717.5</v>
      </c>
      <c r="K14" s="14">
        <v>0</v>
      </c>
      <c r="L14" s="14">
        <v>760</v>
      </c>
      <c r="M14" s="14">
        <v>25</v>
      </c>
      <c r="N14" s="14">
        <f t="shared" si="0"/>
        <v>1502.5</v>
      </c>
      <c r="O14" s="14">
        <f t="shared" si="1"/>
        <v>23497.5</v>
      </c>
      <c r="Q14" s="25"/>
      <c r="R14" s="18"/>
      <c r="S14" s="18"/>
    </row>
    <row r="15" spans="1:19" ht="24.75" customHeight="1" x14ac:dyDescent="0.25">
      <c r="A15" s="4">
        <v>7</v>
      </c>
      <c r="B15" s="4" t="s">
        <v>120</v>
      </c>
      <c r="C15" s="4" t="s">
        <v>1273</v>
      </c>
      <c r="D15" s="4" t="s">
        <v>1073</v>
      </c>
      <c r="E15" s="4" t="s">
        <v>776</v>
      </c>
      <c r="F15" s="4" t="s">
        <v>782</v>
      </c>
      <c r="G15" s="14">
        <v>120000</v>
      </c>
      <c r="H15" s="4">
        <v>0</v>
      </c>
      <c r="I15" s="14">
        <v>120000</v>
      </c>
      <c r="J15" s="14">
        <v>3444</v>
      </c>
      <c r="K15" s="14">
        <v>16809.87</v>
      </c>
      <c r="L15" s="14">
        <v>3648</v>
      </c>
      <c r="M15" s="20">
        <v>13476.72</v>
      </c>
      <c r="N15" s="14">
        <f t="shared" si="0"/>
        <v>37378.589999999997</v>
      </c>
      <c r="O15" s="14">
        <f t="shared" si="1"/>
        <v>82621.41</v>
      </c>
      <c r="Q15" s="25"/>
      <c r="R15" s="18"/>
      <c r="S15" s="18"/>
    </row>
    <row r="16" spans="1:19" ht="24.75" customHeight="1" x14ac:dyDescent="0.25">
      <c r="A16" s="4">
        <v>8</v>
      </c>
      <c r="B16" s="4" t="s">
        <v>548</v>
      </c>
      <c r="C16" s="4" t="s">
        <v>1273</v>
      </c>
      <c r="D16" s="4" t="s">
        <v>541</v>
      </c>
      <c r="E16" s="4" t="s">
        <v>776</v>
      </c>
      <c r="F16" s="4" t="s">
        <v>783</v>
      </c>
      <c r="G16" s="14">
        <v>35000</v>
      </c>
      <c r="H16" s="4">
        <v>0</v>
      </c>
      <c r="I16" s="14">
        <v>35000</v>
      </c>
      <c r="J16" s="14">
        <v>1004.5</v>
      </c>
      <c r="K16" s="14">
        <v>0</v>
      </c>
      <c r="L16" s="14">
        <v>1064</v>
      </c>
      <c r="M16" s="14">
        <v>25</v>
      </c>
      <c r="N16" s="14">
        <f t="shared" si="0"/>
        <v>2093.5</v>
      </c>
      <c r="O16" s="14">
        <f t="shared" si="1"/>
        <v>32906.5</v>
      </c>
      <c r="Q16" s="25"/>
      <c r="R16" s="18"/>
      <c r="S16" s="18"/>
    </row>
    <row r="17" spans="1:19" ht="24.75" customHeight="1" x14ac:dyDescent="0.25">
      <c r="A17" s="4">
        <v>9</v>
      </c>
      <c r="B17" s="4" t="s">
        <v>552</v>
      </c>
      <c r="C17" s="4" t="s">
        <v>1273</v>
      </c>
      <c r="D17" s="4" t="s">
        <v>125</v>
      </c>
      <c r="E17" s="4" t="s">
        <v>776</v>
      </c>
      <c r="F17" s="4" t="s">
        <v>782</v>
      </c>
      <c r="G17" s="14">
        <v>90000</v>
      </c>
      <c r="H17" s="4">
        <v>0</v>
      </c>
      <c r="I17" s="14">
        <v>90000</v>
      </c>
      <c r="J17" s="14">
        <v>2583</v>
      </c>
      <c r="K17" s="14">
        <v>9753.1200000000008</v>
      </c>
      <c r="L17" s="14">
        <v>2736</v>
      </c>
      <c r="M17" s="14">
        <v>25</v>
      </c>
      <c r="N17" s="14">
        <v>15097.12</v>
      </c>
      <c r="O17" s="14">
        <f t="shared" si="1"/>
        <v>74902.880000000005</v>
      </c>
      <c r="Q17" s="25"/>
      <c r="R17" s="18"/>
      <c r="S17" s="18"/>
    </row>
    <row r="18" spans="1:19" ht="24.75" customHeight="1" x14ac:dyDescent="0.25">
      <c r="A18" s="4">
        <v>10</v>
      </c>
      <c r="B18" s="1" t="s">
        <v>1144</v>
      </c>
      <c r="C18" s="4" t="s">
        <v>1273</v>
      </c>
      <c r="D18" s="4" t="s">
        <v>308</v>
      </c>
      <c r="E18" s="4" t="s">
        <v>775</v>
      </c>
      <c r="F18" s="4" t="s">
        <v>782</v>
      </c>
      <c r="G18" s="14">
        <v>11000</v>
      </c>
      <c r="H18" s="4">
        <v>0</v>
      </c>
      <c r="I18" s="14">
        <v>11000</v>
      </c>
      <c r="J18" s="14">
        <v>315.7</v>
      </c>
      <c r="K18" s="14"/>
      <c r="L18" s="14">
        <v>334.4</v>
      </c>
      <c r="M18" s="14">
        <v>25</v>
      </c>
      <c r="N18" s="14">
        <f t="shared" si="0"/>
        <v>675.09999999999991</v>
      </c>
      <c r="O18" s="14">
        <f t="shared" si="1"/>
        <v>10324.9</v>
      </c>
      <c r="Q18" s="25"/>
      <c r="R18" s="18"/>
      <c r="S18" s="18"/>
    </row>
    <row r="19" spans="1:19" ht="24.75" customHeight="1" x14ac:dyDescent="0.25">
      <c r="A19" s="4">
        <v>11</v>
      </c>
      <c r="B19" s="4" t="s">
        <v>1078</v>
      </c>
      <c r="C19" s="4" t="s">
        <v>1274</v>
      </c>
      <c r="D19" s="4" t="s">
        <v>308</v>
      </c>
      <c r="E19" s="4" t="s">
        <v>775</v>
      </c>
      <c r="F19" s="4" t="s">
        <v>782</v>
      </c>
      <c r="G19" s="14">
        <v>11000</v>
      </c>
      <c r="H19" s="4">
        <v>0</v>
      </c>
      <c r="I19" s="14">
        <v>11000</v>
      </c>
      <c r="J19" s="14">
        <v>315.7</v>
      </c>
      <c r="K19" s="14">
        <v>0</v>
      </c>
      <c r="L19" s="14">
        <v>334.4</v>
      </c>
      <c r="M19" s="14">
        <v>25</v>
      </c>
      <c r="N19" s="14">
        <f t="shared" si="0"/>
        <v>675.09999999999991</v>
      </c>
      <c r="O19" s="14">
        <f t="shared" si="1"/>
        <v>10324.9</v>
      </c>
      <c r="Q19" s="25"/>
      <c r="R19" s="18"/>
      <c r="S19" s="18"/>
    </row>
    <row r="20" spans="1:19" ht="24.75" customHeight="1" x14ac:dyDescent="0.25">
      <c r="A20" s="4">
        <v>12</v>
      </c>
      <c r="B20" s="4" t="s">
        <v>126</v>
      </c>
      <c r="C20" s="4" t="s">
        <v>1275</v>
      </c>
      <c r="D20" s="4" t="s">
        <v>37</v>
      </c>
      <c r="E20" s="4" t="s">
        <v>776</v>
      </c>
      <c r="F20" s="4" t="s">
        <v>782</v>
      </c>
      <c r="G20" s="14">
        <v>185000</v>
      </c>
      <c r="H20" s="4">
        <v>0</v>
      </c>
      <c r="I20" s="14">
        <v>185000</v>
      </c>
      <c r="J20" s="14">
        <v>5309.5</v>
      </c>
      <c r="K20" s="14">
        <v>32269.54</v>
      </c>
      <c r="L20" s="14">
        <v>4943.8</v>
      </c>
      <c r="M20" s="14">
        <v>25</v>
      </c>
      <c r="N20" s="14">
        <f t="shared" si="0"/>
        <v>42547.840000000004</v>
      </c>
      <c r="O20" s="14">
        <f t="shared" si="1"/>
        <v>142452.16</v>
      </c>
      <c r="Q20" s="25"/>
      <c r="R20" s="18"/>
      <c r="S20" s="18"/>
    </row>
    <row r="21" spans="1:19" ht="24.75" customHeight="1" x14ac:dyDescent="0.25">
      <c r="A21" s="4">
        <v>13</v>
      </c>
      <c r="B21" s="4" t="s">
        <v>127</v>
      </c>
      <c r="C21" s="4" t="s">
        <v>1275</v>
      </c>
      <c r="D21" s="4" t="s">
        <v>37</v>
      </c>
      <c r="E21" s="4" t="s">
        <v>776</v>
      </c>
      <c r="F21" s="4" t="s">
        <v>782</v>
      </c>
      <c r="G21" s="14">
        <v>190000</v>
      </c>
      <c r="H21" s="4">
        <v>0</v>
      </c>
      <c r="I21" s="14">
        <v>190000</v>
      </c>
      <c r="J21" s="14">
        <v>5453</v>
      </c>
      <c r="K21" s="14">
        <v>32349.33</v>
      </c>
      <c r="L21" s="14">
        <v>4943.8</v>
      </c>
      <c r="M21" s="32">
        <v>10594.75</v>
      </c>
      <c r="N21" s="14">
        <f t="shared" si="0"/>
        <v>53340.880000000005</v>
      </c>
      <c r="O21" s="14">
        <f t="shared" si="1"/>
        <v>136659.12</v>
      </c>
      <c r="Q21" s="25"/>
      <c r="R21" s="18"/>
      <c r="S21" s="18"/>
    </row>
    <row r="22" spans="1:19" ht="24.75" customHeight="1" x14ac:dyDescent="0.25">
      <c r="A22" s="4">
        <v>14</v>
      </c>
      <c r="B22" s="4" t="s">
        <v>128</v>
      </c>
      <c r="C22" s="4" t="s">
        <v>1275</v>
      </c>
      <c r="D22" s="4" t="s">
        <v>37</v>
      </c>
      <c r="E22" s="4" t="s">
        <v>776</v>
      </c>
      <c r="F22" s="4" t="s">
        <v>782</v>
      </c>
      <c r="G22" s="14">
        <v>185000</v>
      </c>
      <c r="H22" s="4">
        <v>0</v>
      </c>
      <c r="I22" s="14">
        <v>185000</v>
      </c>
      <c r="J22" s="14">
        <v>5309.5</v>
      </c>
      <c r="K22" s="14">
        <v>31891.43</v>
      </c>
      <c r="L22" s="14">
        <v>4943.8</v>
      </c>
      <c r="M22" s="14">
        <v>1537.45</v>
      </c>
      <c r="N22" s="14">
        <f t="shared" si="0"/>
        <v>43682.18</v>
      </c>
      <c r="O22" s="14">
        <f t="shared" si="1"/>
        <v>141317.82</v>
      </c>
      <c r="Q22" s="25"/>
      <c r="R22" s="18"/>
      <c r="S22" s="18"/>
    </row>
    <row r="23" spans="1:19" ht="24.75" customHeight="1" x14ac:dyDescent="0.25">
      <c r="A23" s="4">
        <v>15</v>
      </c>
      <c r="B23" s="1" t="s">
        <v>1188</v>
      </c>
      <c r="C23" s="4" t="s">
        <v>1276</v>
      </c>
      <c r="D23" s="1" t="s">
        <v>1189</v>
      </c>
      <c r="E23" s="4" t="s">
        <v>776</v>
      </c>
      <c r="F23" s="4" t="s">
        <v>783</v>
      </c>
      <c r="G23" s="20">
        <v>25000</v>
      </c>
      <c r="H23" s="1">
        <v>0</v>
      </c>
      <c r="I23" s="20">
        <v>25000</v>
      </c>
      <c r="J23" s="1">
        <v>717.5</v>
      </c>
      <c r="K23" s="1">
        <v>0</v>
      </c>
      <c r="L23" s="1">
        <v>760</v>
      </c>
      <c r="M23" s="1">
        <v>25</v>
      </c>
      <c r="N23" s="20">
        <v>1502.5</v>
      </c>
      <c r="O23" s="14">
        <f t="shared" si="1"/>
        <v>23497.5</v>
      </c>
      <c r="Q23" s="25"/>
      <c r="R23" s="18"/>
      <c r="S23" s="18"/>
    </row>
    <row r="24" spans="1:19" ht="24.75" customHeight="1" x14ac:dyDescent="0.25">
      <c r="A24" s="4">
        <v>16</v>
      </c>
      <c r="B24" s="4" t="s">
        <v>129</v>
      </c>
      <c r="C24" s="4" t="s">
        <v>1275</v>
      </c>
      <c r="D24" s="4" t="s">
        <v>37</v>
      </c>
      <c r="E24" s="4" t="s">
        <v>776</v>
      </c>
      <c r="F24" s="4" t="s">
        <v>782</v>
      </c>
      <c r="G24" s="14">
        <v>120000</v>
      </c>
      <c r="H24" s="4">
        <v>0</v>
      </c>
      <c r="I24" s="14">
        <v>120000</v>
      </c>
      <c r="J24" s="14">
        <v>3444</v>
      </c>
      <c r="K24" s="14">
        <v>16809.87</v>
      </c>
      <c r="L24" s="14">
        <v>3648</v>
      </c>
      <c r="M24" s="14">
        <v>25</v>
      </c>
      <c r="N24" s="14">
        <v>23926.87</v>
      </c>
      <c r="O24" s="14">
        <f t="shared" si="1"/>
        <v>96073.13</v>
      </c>
      <c r="Q24" s="25"/>
      <c r="R24" s="18"/>
      <c r="S24" s="18"/>
    </row>
    <row r="25" spans="1:19" ht="24.75" customHeight="1" x14ac:dyDescent="0.25">
      <c r="A25" s="4">
        <v>17</v>
      </c>
      <c r="B25" s="4" t="s">
        <v>130</v>
      </c>
      <c r="C25" s="4" t="s">
        <v>1275</v>
      </c>
      <c r="D25" s="4" t="s">
        <v>37</v>
      </c>
      <c r="E25" s="4" t="s">
        <v>776</v>
      </c>
      <c r="F25" s="4" t="s">
        <v>782</v>
      </c>
      <c r="G25" s="14">
        <v>100000</v>
      </c>
      <c r="H25" s="4">
        <v>0</v>
      </c>
      <c r="I25" s="14">
        <v>100000</v>
      </c>
      <c r="J25" s="14">
        <v>2870</v>
      </c>
      <c r="K25" s="14">
        <v>12105.37</v>
      </c>
      <c r="L25" s="14">
        <v>3040</v>
      </c>
      <c r="M25" s="14">
        <v>25</v>
      </c>
      <c r="N25" s="14">
        <f t="shared" ref="N25:N85" si="2">+J25+K25+L25+M25</f>
        <v>18040.370000000003</v>
      </c>
      <c r="O25" s="14">
        <f t="shared" si="1"/>
        <v>81959.63</v>
      </c>
      <c r="Q25" s="25"/>
      <c r="R25" s="18"/>
      <c r="S25" s="18"/>
    </row>
    <row r="26" spans="1:19" ht="24.75" customHeight="1" x14ac:dyDescent="0.25">
      <c r="A26" s="4">
        <v>18</v>
      </c>
      <c r="B26" s="4" t="s">
        <v>315</v>
      </c>
      <c r="C26" s="4" t="s">
        <v>1250</v>
      </c>
      <c r="D26" s="4" t="s">
        <v>45</v>
      </c>
      <c r="E26" s="4" t="s">
        <v>775</v>
      </c>
      <c r="F26" s="4" t="s">
        <v>783</v>
      </c>
      <c r="G26" s="14">
        <v>22050</v>
      </c>
      <c r="H26" s="4">
        <v>0</v>
      </c>
      <c r="I26" s="14">
        <v>22050</v>
      </c>
      <c r="J26" s="14">
        <v>632.84</v>
      </c>
      <c r="K26" s="14">
        <v>0</v>
      </c>
      <c r="L26" s="14">
        <v>670.32</v>
      </c>
      <c r="M26" s="14">
        <v>25</v>
      </c>
      <c r="N26" s="14">
        <f t="shared" si="2"/>
        <v>1328.16</v>
      </c>
      <c r="O26" s="14">
        <f t="shared" si="1"/>
        <v>20721.84</v>
      </c>
      <c r="Q26" s="25"/>
      <c r="R26" s="18"/>
      <c r="S26" s="18"/>
    </row>
    <row r="27" spans="1:19" ht="24.75" customHeight="1" x14ac:dyDescent="0.25">
      <c r="A27" s="4">
        <v>19</v>
      </c>
      <c r="B27" s="4" t="s">
        <v>123</v>
      </c>
      <c r="C27" s="4" t="s">
        <v>976</v>
      </c>
      <c r="D27" s="4" t="s">
        <v>1277</v>
      </c>
      <c r="E27" s="4" t="s">
        <v>776</v>
      </c>
      <c r="F27" s="4" t="s">
        <v>782</v>
      </c>
      <c r="G27" s="14">
        <v>80000</v>
      </c>
      <c r="H27" s="4">
        <v>0</v>
      </c>
      <c r="I27" s="14">
        <v>80000</v>
      </c>
      <c r="J27" s="14">
        <v>2296</v>
      </c>
      <c r="K27" s="14">
        <v>7400.87</v>
      </c>
      <c r="L27" s="14">
        <v>2432</v>
      </c>
      <c r="M27" s="14">
        <v>25</v>
      </c>
      <c r="N27" s="14">
        <f t="shared" si="2"/>
        <v>12153.869999999999</v>
      </c>
      <c r="O27" s="14">
        <f t="shared" si="1"/>
        <v>67846.13</v>
      </c>
      <c r="Q27" s="25"/>
      <c r="R27" s="18"/>
      <c r="S27" s="18"/>
    </row>
    <row r="28" spans="1:19" ht="24.75" customHeight="1" x14ac:dyDescent="0.25">
      <c r="A28" s="4">
        <v>20</v>
      </c>
      <c r="B28" s="4" t="s">
        <v>91</v>
      </c>
      <c r="C28" s="4" t="s">
        <v>1197</v>
      </c>
      <c r="D28" s="4" t="s">
        <v>40</v>
      </c>
      <c r="E28" s="4" t="s">
        <v>774</v>
      </c>
      <c r="F28" s="4" t="s">
        <v>783</v>
      </c>
      <c r="G28" s="14">
        <v>70000</v>
      </c>
      <c r="H28" s="4">
        <v>0</v>
      </c>
      <c r="I28" s="14">
        <v>70000</v>
      </c>
      <c r="J28" s="14">
        <v>2009</v>
      </c>
      <c r="K28" s="14">
        <v>5368.48</v>
      </c>
      <c r="L28" s="14">
        <v>2128</v>
      </c>
      <c r="M28" s="14">
        <v>25</v>
      </c>
      <c r="N28" s="14">
        <f t="shared" si="2"/>
        <v>9530.48</v>
      </c>
      <c r="O28" s="14">
        <f t="shared" si="1"/>
        <v>60469.520000000004</v>
      </c>
      <c r="Q28" s="25"/>
      <c r="R28" s="18"/>
      <c r="S28" s="18"/>
    </row>
    <row r="29" spans="1:19" ht="24.75" customHeight="1" x14ac:dyDescent="0.25">
      <c r="A29" s="4">
        <v>21</v>
      </c>
      <c r="B29" s="4" t="s">
        <v>132</v>
      </c>
      <c r="C29" s="4" t="s">
        <v>1278</v>
      </c>
      <c r="D29" s="4" t="s">
        <v>133</v>
      </c>
      <c r="E29" s="4" t="s">
        <v>774</v>
      </c>
      <c r="F29" s="4" t="s">
        <v>783</v>
      </c>
      <c r="G29" s="14">
        <v>40000</v>
      </c>
      <c r="H29" s="4">
        <v>0</v>
      </c>
      <c r="I29" s="14">
        <v>40000</v>
      </c>
      <c r="J29" s="14">
        <v>1148</v>
      </c>
      <c r="K29" s="14">
        <v>215.78</v>
      </c>
      <c r="L29" s="14">
        <v>1216</v>
      </c>
      <c r="M29" s="14">
        <v>1877.45</v>
      </c>
      <c r="N29" s="14">
        <f t="shared" si="2"/>
        <v>4457.2299999999996</v>
      </c>
      <c r="O29" s="14">
        <f t="shared" si="1"/>
        <v>35542.770000000004</v>
      </c>
      <c r="Q29" s="25"/>
      <c r="R29" s="18"/>
      <c r="S29" s="18"/>
    </row>
    <row r="30" spans="1:19" ht="24.75" customHeight="1" x14ac:dyDescent="0.25">
      <c r="A30" s="4">
        <v>22</v>
      </c>
      <c r="B30" s="4" t="s">
        <v>134</v>
      </c>
      <c r="C30" s="4" t="s">
        <v>1278</v>
      </c>
      <c r="D30" s="4" t="s">
        <v>1167</v>
      </c>
      <c r="E30" s="4" t="s">
        <v>776</v>
      </c>
      <c r="F30" s="4" t="s">
        <v>783</v>
      </c>
      <c r="G30" s="14">
        <v>25000</v>
      </c>
      <c r="H30" s="4">
        <v>0</v>
      </c>
      <c r="I30" s="14">
        <v>25000</v>
      </c>
      <c r="J30" s="14">
        <v>717.5</v>
      </c>
      <c r="K30" s="14">
        <v>0</v>
      </c>
      <c r="L30" s="14">
        <v>760</v>
      </c>
      <c r="M30" s="14">
        <v>25</v>
      </c>
      <c r="N30" s="14">
        <f t="shared" si="2"/>
        <v>1502.5</v>
      </c>
      <c r="O30" s="14">
        <f t="shared" si="1"/>
        <v>23497.5</v>
      </c>
      <c r="Q30" s="25"/>
      <c r="R30" s="18"/>
      <c r="S30" s="18"/>
    </row>
    <row r="31" spans="1:19" ht="24.75" customHeight="1" x14ac:dyDescent="0.25">
      <c r="A31" s="4">
        <v>23</v>
      </c>
      <c r="B31" s="1" t="s">
        <v>1147</v>
      </c>
      <c r="C31" s="4" t="s">
        <v>1278</v>
      </c>
      <c r="D31" s="4" t="s">
        <v>350</v>
      </c>
      <c r="E31" s="4" t="s">
        <v>776</v>
      </c>
      <c r="F31" s="4" t="s">
        <v>783</v>
      </c>
      <c r="G31" s="14">
        <v>21000</v>
      </c>
      <c r="H31" s="4">
        <v>0</v>
      </c>
      <c r="I31" s="14">
        <v>21000</v>
      </c>
      <c r="J31" s="14">
        <v>602.70000000000005</v>
      </c>
      <c r="K31" s="14">
        <v>0</v>
      </c>
      <c r="L31" s="14">
        <v>638.4</v>
      </c>
      <c r="M31" s="14">
        <v>695</v>
      </c>
      <c r="N31" s="14">
        <f t="shared" si="2"/>
        <v>1936.1</v>
      </c>
      <c r="O31" s="14">
        <f t="shared" si="1"/>
        <v>19063.900000000001</v>
      </c>
      <c r="Q31" s="25"/>
      <c r="R31" s="18"/>
      <c r="S31" s="18"/>
    </row>
    <row r="32" spans="1:19" ht="24.75" customHeight="1" x14ac:dyDescent="0.25">
      <c r="A32" s="4">
        <v>24</v>
      </c>
      <c r="B32" s="1" t="s">
        <v>1060</v>
      </c>
      <c r="C32" s="4" t="s">
        <v>1278</v>
      </c>
      <c r="D32" s="1" t="s">
        <v>1126</v>
      </c>
      <c r="E32" s="4" t="s">
        <v>774</v>
      </c>
      <c r="F32" s="4" t="s">
        <v>783</v>
      </c>
      <c r="G32" s="20">
        <v>35000</v>
      </c>
      <c r="H32" s="1">
        <v>0</v>
      </c>
      <c r="I32" s="20">
        <v>35000</v>
      </c>
      <c r="J32" s="20">
        <v>1004.5</v>
      </c>
      <c r="K32" s="14">
        <v>0</v>
      </c>
      <c r="L32" s="20">
        <v>1064</v>
      </c>
      <c r="M32" s="1">
        <v>4535.07</v>
      </c>
      <c r="N32" s="14">
        <f t="shared" si="2"/>
        <v>6603.57</v>
      </c>
      <c r="O32" s="14">
        <f t="shared" si="1"/>
        <v>28396.43</v>
      </c>
      <c r="Q32" s="25"/>
      <c r="R32" s="18"/>
      <c r="S32" s="18"/>
    </row>
    <row r="33" spans="1:19" ht="24.75" customHeight="1" x14ac:dyDescent="0.25">
      <c r="A33" s="4">
        <v>25</v>
      </c>
      <c r="B33" s="4" t="s">
        <v>708</v>
      </c>
      <c r="C33" s="4" t="s">
        <v>1278</v>
      </c>
      <c r="D33" s="4" t="s">
        <v>27</v>
      </c>
      <c r="E33" s="4" t="s">
        <v>774</v>
      </c>
      <c r="F33" s="4" t="s">
        <v>783</v>
      </c>
      <c r="G33" s="14">
        <v>80000</v>
      </c>
      <c r="H33" s="4">
        <v>0</v>
      </c>
      <c r="I33" s="14">
        <v>80000</v>
      </c>
      <c r="J33" s="14">
        <v>2296</v>
      </c>
      <c r="K33" s="14">
        <v>7400.87</v>
      </c>
      <c r="L33" s="14">
        <v>2432</v>
      </c>
      <c r="M33" s="14">
        <v>7868.31</v>
      </c>
      <c r="N33" s="14">
        <f t="shared" si="2"/>
        <v>19997.18</v>
      </c>
      <c r="O33" s="14">
        <f>+I33-N33</f>
        <v>60002.82</v>
      </c>
      <c r="Q33" s="25"/>
      <c r="R33" s="18"/>
      <c r="S33" s="18"/>
    </row>
    <row r="34" spans="1:19" ht="31.5" customHeight="1" x14ac:dyDescent="0.25">
      <c r="A34" s="4">
        <v>26</v>
      </c>
      <c r="B34" s="4" t="s">
        <v>118</v>
      </c>
      <c r="C34" s="4" t="s">
        <v>1251</v>
      </c>
      <c r="D34" s="4" t="s">
        <v>27</v>
      </c>
      <c r="E34" s="4" t="s">
        <v>774</v>
      </c>
      <c r="F34" s="4" t="s">
        <v>783</v>
      </c>
      <c r="G34" s="14">
        <v>100000</v>
      </c>
      <c r="H34" s="4">
        <v>0</v>
      </c>
      <c r="I34" s="14">
        <v>100000</v>
      </c>
      <c r="J34" s="14">
        <v>2870</v>
      </c>
      <c r="K34" s="14">
        <v>12105.37</v>
      </c>
      <c r="L34" s="14">
        <v>3040</v>
      </c>
      <c r="M34" s="14">
        <v>25</v>
      </c>
      <c r="N34" s="14">
        <f t="shared" si="2"/>
        <v>18040.370000000003</v>
      </c>
      <c r="O34" s="14">
        <f t="shared" si="1"/>
        <v>81959.63</v>
      </c>
      <c r="Q34" s="25"/>
      <c r="R34" s="18"/>
      <c r="S34" s="18"/>
    </row>
    <row r="35" spans="1:19" ht="30" x14ac:dyDescent="0.25">
      <c r="A35" s="4">
        <v>27</v>
      </c>
      <c r="B35" s="4" t="s">
        <v>586</v>
      </c>
      <c r="C35" s="4" t="s">
        <v>1251</v>
      </c>
      <c r="D35" s="4" t="s">
        <v>484</v>
      </c>
      <c r="E35" s="4" t="s">
        <v>776</v>
      </c>
      <c r="F35" s="4" t="s">
        <v>783</v>
      </c>
      <c r="G35" s="14">
        <v>22050</v>
      </c>
      <c r="H35" s="4">
        <v>0</v>
      </c>
      <c r="I35" s="14">
        <v>22050</v>
      </c>
      <c r="J35" s="14">
        <v>632.84</v>
      </c>
      <c r="K35" s="14">
        <v>0</v>
      </c>
      <c r="L35" s="14">
        <v>670.32</v>
      </c>
      <c r="M35" s="14">
        <v>25</v>
      </c>
      <c r="N35" s="14">
        <f t="shared" si="2"/>
        <v>1328.16</v>
      </c>
      <c r="O35" s="14">
        <f t="shared" si="1"/>
        <v>20721.84</v>
      </c>
      <c r="Q35" s="25"/>
      <c r="R35" s="18"/>
      <c r="S35" s="18"/>
    </row>
    <row r="36" spans="1:19" ht="30" x14ac:dyDescent="0.25">
      <c r="A36" s="4">
        <v>28</v>
      </c>
      <c r="B36" s="4" t="s">
        <v>102</v>
      </c>
      <c r="C36" s="4" t="s">
        <v>1251</v>
      </c>
      <c r="D36" s="4" t="s">
        <v>1280</v>
      </c>
      <c r="E36" s="4" t="s">
        <v>776</v>
      </c>
      <c r="F36" s="4" t="s">
        <v>782</v>
      </c>
      <c r="G36" s="32">
        <v>60000</v>
      </c>
      <c r="H36">
        <v>0</v>
      </c>
      <c r="I36" s="32">
        <v>60000</v>
      </c>
      <c r="J36" s="32">
        <v>1722</v>
      </c>
      <c r="K36" s="32">
        <v>2881.7</v>
      </c>
      <c r="L36" s="32">
        <v>1824</v>
      </c>
      <c r="M36" s="32">
        <v>3049.9</v>
      </c>
      <c r="N36" s="14">
        <f t="shared" si="2"/>
        <v>9477.6</v>
      </c>
      <c r="O36" s="14">
        <f t="shared" si="1"/>
        <v>50522.400000000001</v>
      </c>
      <c r="Q36" s="25"/>
      <c r="R36" s="18"/>
      <c r="S36" s="18"/>
    </row>
    <row r="37" spans="1:19" ht="30" x14ac:dyDescent="0.25">
      <c r="A37" s="4">
        <v>29</v>
      </c>
      <c r="B37" s="4" t="s">
        <v>522</v>
      </c>
      <c r="C37" s="4" t="s">
        <v>1251</v>
      </c>
      <c r="D37" s="4" t="s">
        <v>188</v>
      </c>
      <c r="E37" s="4" t="s">
        <v>776</v>
      </c>
      <c r="F37" s="4" t="s">
        <v>782</v>
      </c>
      <c r="G37" s="14">
        <v>26000</v>
      </c>
      <c r="H37" s="4">
        <v>0</v>
      </c>
      <c r="I37" s="14">
        <v>26000</v>
      </c>
      <c r="J37" s="14">
        <v>746.2</v>
      </c>
      <c r="K37" s="14">
        <v>0</v>
      </c>
      <c r="L37" s="14">
        <v>790.4</v>
      </c>
      <c r="M37" s="14">
        <v>25</v>
      </c>
      <c r="N37" s="14">
        <f t="shared" si="2"/>
        <v>1561.6</v>
      </c>
      <c r="O37" s="14">
        <f t="shared" si="1"/>
        <v>24438.400000000001</v>
      </c>
      <c r="Q37" s="25"/>
      <c r="R37" s="18"/>
      <c r="S37" s="18"/>
    </row>
    <row r="38" spans="1:19" ht="24.75" customHeight="1" x14ac:dyDescent="0.25">
      <c r="A38" s="4">
        <v>30</v>
      </c>
      <c r="B38" s="1" t="s">
        <v>1148</v>
      </c>
      <c r="C38" s="4" t="s">
        <v>1251</v>
      </c>
      <c r="D38" s="4" t="s">
        <v>350</v>
      </c>
      <c r="E38" s="4" t="s">
        <v>776</v>
      </c>
      <c r="F38" s="4" t="s">
        <v>783</v>
      </c>
      <c r="G38" s="14">
        <v>30000</v>
      </c>
      <c r="H38" s="4">
        <v>0</v>
      </c>
      <c r="I38" s="14">
        <v>30000</v>
      </c>
      <c r="J38" s="14">
        <v>861</v>
      </c>
      <c r="K38" s="14">
        <v>0</v>
      </c>
      <c r="L38" s="14">
        <v>912</v>
      </c>
      <c r="M38" s="14">
        <v>25</v>
      </c>
      <c r="N38" s="14">
        <f t="shared" si="2"/>
        <v>1798</v>
      </c>
      <c r="O38" s="14">
        <f t="shared" si="1"/>
        <v>28202</v>
      </c>
      <c r="Q38" s="25"/>
      <c r="R38" s="18"/>
      <c r="S38" s="18"/>
    </row>
    <row r="39" spans="1:19" ht="30" x14ac:dyDescent="0.25">
      <c r="A39" s="4">
        <v>31</v>
      </c>
      <c r="B39" s="4" t="s">
        <v>363</v>
      </c>
      <c r="C39" s="4" t="s">
        <v>1251</v>
      </c>
      <c r="D39" s="4" t="s">
        <v>45</v>
      </c>
      <c r="E39" s="4" t="s">
        <v>774</v>
      </c>
      <c r="F39" s="4" t="s">
        <v>783</v>
      </c>
      <c r="G39" s="14">
        <v>22050</v>
      </c>
      <c r="H39" s="4">
        <v>0</v>
      </c>
      <c r="I39" s="14">
        <v>22050</v>
      </c>
      <c r="J39" s="14">
        <v>632.84</v>
      </c>
      <c r="K39" s="14">
        <v>0</v>
      </c>
      <c r="L39" s="14">
        <v>670.32</v>
      </c>
      <c r="M39" s="14">
        <v>25</v>
      </c>
      <c r="N39" s="14">
        <f t="shared" si="2"/>
        <v>1328.16</v>
      </c>
      <c r="O39" s="14">
        <f t="shared" si="1"/>
        <v>20721.84</v>
      </c>
      <c r="Q39" s="25"/>
      <c r="R39" s="18"/>
      <c r="S39" s="18"/>
    </row>
    <row r="40" spans="1:19" ht="30" x14ac:dyDescent="0.25">
      <c r="A40" s="4">
        <v>32</v>
      </c>
      <c r="B40" s="4" t="s">
        <v>313</v>
      </c>
      <c r="C40" s="4" t="s">
        <v>1251</v>
      </c>
      <c r="D40" s="4" t="s">
        <v>45</v>
      </c>
      <c r="E40" s="4" t="s">
        <v>774</v>
      </c>
      <c r="F40" s="4" t="s">
        <v>783</v>
      </c>
      <c r="G40" s="14">
        <v>22050</v>
      </c>
      <c r="H40" s="4">
        <v>0</v>
      </c>
      <c r="I40" s="14">
        <v>22050</v>
      </c>
      <c r="J40" s="14">
        <v>632.84</v>
      </c>
      <c r="K40" s="14">
        <v>0</v>
      </c>
      <c r="L40" s="14">
        <v>670.32</v>
      </c>
      <c r="M40" s="14">
        <v>25</v>
      </c>
      <c r="N40" s="14">
        <f t="shared" si="2"/>
        <v>1328.16</v>
      </c>
      <c r="O40" s="14">
        <f t="shared" si="1"/>
        <v>20721.84</v>
      </c>
      <c r="Q40" s="25"/>
      <c r="R40" s="18"/>
      <c r="S40" s="18"/>
    </row>
    <row r="41" spans="1:19" ht="24.75" customHeight="1" x14ac:dyDescent="0.25">
      <c r="A41" s="4">
        <v>33</v>
      </c>
      <c r="B41" s="4" t="s">
        <v>66</v>
      </c>
      <c r="C41" s="4" t="s">
        <v>1234</v>
      </c>
      <c r="D41" s="4" t="s">
        <v>1122</v>
      </c>
      <c r="E41" s="4" t="s">
        <v>774</v>
      </c>
      <c r="F41" s="4" t="s">
        <v>783</v>
      </c>
      <c r="G41" s="14">
        <v>26250</v>
      </c>
      <c r="H41" s="4">
        <v>0</v>
      </c>
      <c r="I41" s="14">
        <v>26250</v>
      </c>
      <c r="J41" s="14">
        <v>753.38</v>
      </c>
      <c r="K41" s="14">
        <v>0</v>
      </c>
      <c r="L41" s="14">
        <v>798</v>
      </c>
      <c r="M41" s="14">
        <v>25</v>
      </c>
      <c r="N41" s="14">
        <f t="shared" si="2"/>
        <v>1576.38</v>
      </c>
      <c r="O41" s="14">
        <f t="shared" si="1"/>
        <v>24673.62</v>
      </c>
      <c r="Q41" s="25"/>
      <c r="R41" s="18"/>
      <c r="S41" s="18"/>
    </row>
    <row r="42" spans="1:19" ht="30" x14ac:dyDescent="0.25">
      <c r="A42" s="4">
        <v>34</v>
      </c>
      <c r="B42" s="4" t="s">
        <v>237</v>
      </c>
      <c r="C42" s="4" t="s">
        <v>1234</v>
      </c>
      <c r="D42" s="4" t="s">
        <v>197</v>
      </c>
      <c r="E42" s="4" t="s">
        <v>774</v>
      </c>
      <c r="F42" s="4" t="s">
        <v>782</v>
      </c>
      <c r="G42" s="14">
        <v>22000</v>
      </c>
      <c r="H42" s="4">
        <v>0</v>
      </c>
      <c r="I42" s="14">
        <v>22000</v>
      </c>
      <c r="J42" s="14">
        <v>631.4</v>
      </c>
      <c r="K42" s="14">
        <v>0</v>
      </c>
      <c r="L42" s="14">
        <v>668.8</v>
      </c>
      <c r="M42" s="14">
        <v>25</v>
      </c>
      <c r="N42" s="14">
        <f t="shared" si="2"/>
        <v>1325.1999999999998</v>
      </c>
      <c r="O42" s="14">
        <f t="shared" si="1"/>
        <v>20674.8</v>
      </c>
      <c r="Q42" s="25"/>
      <c r="R42" s="18"/>
      <c r="S42" s="18"/>
    </row>
    <row r="43" spans="1:19" ht="30" x14ac:dyDescent="0.25">
      <c r="A43" s="4">
        <v>35</v>
      </c>
      <c r="B43" s="4" t="s">
        <v>547</v>
      </c>
      <c r="C43" s="4" t="s">
        <v>1234</v>
      </c>
      <c r="D43" s="4" t="s">
        <v>135</v>
      </c>
      <c r="E43" s="4" t="s">
        <v>775</v>
      </c>
      <c r="F43" s="4" t="s">
        <v>783</v>
      </c>
      <c r="G43" s="14">
        <v>26000</v>
      </c>
      <c r="H43" s="4">
        <v>0</v>
      </c>
      <c r="I43" s="14">
        <v>26000</v>
      </c>
      <c r="J43" s="14">
        <v>746.2</v>
      </c>
      <c r="K43" s="14">
        <v>0</v>
      </c>
      <c r="L43" s="14">
        <v>790.4</v>
      </c>
      <c r="M43" s="14">
        <v>25</v>
      </c>
      <c r="N43" s="14">
        <f t="shared" si="2"/>
        <v>1561.6</v>
      </c>
      <c r="O43" s="14">
        <f t="shared" si="1"/>
        <v>24438.400000000001</v>
      </c>
      <c r="Q43" s="25"/>
      <c r="R43" s="18"/>
      <c r="S43" s="18"/>
    </row>
    <row r="44" spans="1:19" ht="30" x14ac:dyDescent="0.25">
      <c r="A44" s="4">
        <v>36</v>
      </c>
      <c r="B44" s="4" t="s">
        <v>52</v>
      </c>
      <c r="C44" s="4" t="s">
        <v>1234</v>
      </c>
      <c r="D44" s="4" t="s">
        <v>869</v>
      </c>
      <c r="E44" s="4" t="s">
        <v>774</v>
      </c>
      <c r="F44" s="4" t="s">
        <v>783</v>
      </c>
      <c r="G44" s="32">
        <v>75000</v>
      </c>
      <c r="H44">
        <v>0</v>
      </c>
      <c r="I44" s="32">
        <v>75000</v>
      </c>
      <c r="J44" s="32">
        <v>2152.5</v>
      </c>
      <c r="K44" s="32">
        <v>4796.93</v>
      </c>
      <c r="L44" s="32">
        <v>2280</v>
      </c>
      <c r="M44" s="32">
        <v>8819.5499999999993</v>
      </c>
      <c r="N44" s="14">
        <f t="shared" si="2"/>
        <v>18048.98</v>
      </c>
      <c r="O44" s="14">
        <f t="shared" si="1"/>
        <v>56951.020000000004</v>
      </c>
      <c r="Q44" s="25"/>
      <c r="R44" s="18"/>
      <c r="S44" s="18"/>
    </row>
    <row r="45" spans="1:19" ht="30" x14ac:dyDescent="0.25">
      <c r="A45" s="4">
        <v>37</v>
      </c>
      <c r="B45" s="4" t="s">
        <v>537</v>
      </c>
      <c r="C45" s="4" t="s">
        <v>1234</v>
      </c>
      <c r="D45" s="4" t="s">
        <v>205</v>
      </c>
      <c r="E45" s="4" t="s">
        <v>776</v>
      </c>
      <c r="F45" s="4" t="s">
        <v>782</v>
      </c>
      <c r="G45" s="14">
        <v>50000</v>
      </c>
      <c r="H45" s="4">
        <v>0</v>
      </c>
      <c r="I45" s="14">
        <v>50000</v>
      </c>
      <c r="J45" s="14">
        <v>1435</v>
      </c>
      <c r="K45" s="14">
        <v>1854</v>
      </c>
      <c r="L45" s="14">
        <v>1520</v>
      </c>
      <c r="M45" s="14">
        <v>25</v>
      </c>
      <c r="N45" s="14">
        <f t="shared" si="2"/>
        <v>4834</v>
      </c>
      <c r="O45" s="14">
        <f t="shared" si="1"/>
        <v>45166</v>
      </c>
      <c r="Q45" s="25"/>
      <c r="R45" s="18"/>
      <c r="S45" s="18"/>
    </row>
    <row r="46" spans="1:19" ht="30" x14ac:dyDescent="0.25">
      <c r="A46" s="4">
        <v>38</v>
      </c>
      <c r="B46" s="4" t="s">
        <v>538</v>
      </c>
      <c r="C46" s="4" t="s">
        <v>1234</v>
      </c>
      <c r="D46" s="4" t="s">
        <v>350</v>
      </c>
      <c r="E46" s="4" t="s">
        <v>775</v>
      </c>
      <c r="F46" s="4" t="s">
        <v>782</v>
      </c>
      <c r="G46" s="14">
        <v>25000</v>
      </c>
      <c r="H46" s="4">
        <v>0</v>
      </c>
      <c r="I46" s="14">
        <v>25000</v>
      </c>
      <c r="J46" s="14">
        <v>717.5</v>
      </c>
      <c r="K46" s="14">
        <v>0</v>
      </c>
      <c r="L46" s="14">
        <v>760</v>
      </c>
      <c r="M46" s="14">
        <v>25</v>
      </c>
      <c r="N46" s="14">
        <f t="shared" si="2"/>
        <v>1502.5</v>
      </c>
      <c r="O46" s="14">
        <f t="shared" si="1"/>
        <v>23497.5</v>
      </c>
      <c r="Q46" s="25"/>
      <c r="R46" s="18"/>
      <c r="S46" s="18"/>
    </row>
    <row r="47" spans="1:19" ht="30" x14ac:dyDescent="0.25">
      <c r="A47" s="4">
        <v>39</v>
      </c>
      <c r="B47" s="4" t="s">
        <v>542</v>
      </c>
      <c r="C47" s="4" t="s">
        <v>1234</v>
      </c>
      <c r="D47" s="4" t="s">
        <v>350</v>
      </c>
      <c r="E47" s="4" t="s">
        <v>775</v>
      </c>
      <c r="F47" s="4" t="s">
        <v>782</v>
      </c>
      <c r="G47" s="14">
        <v>25000</v>
      </c>
      <c r="H47" s="4">
        <v>0</v>
      </c>
      <c r="I47" s="14">
        <v>25000</v>
      </c>
      <c r="J47" s="14">
        <v>717.5</v>
      </c>
      <c r="K47" s="14">
        <v>0</v>
      </c>
      <c r="L47" s="14">
        <v>760</v>
      </c>
      <c r="M47" s="14">
        <v>25</v>
      </c>
      <c r="N47" s="14">
        <f t="shared" si="2"/>
        <v>1502.5</v>
      </c>
      <c r="O47" s="14">
        <f t="shared" si="1"/>
        <v>23497.5</v>
      </c>
      <c r="Q47" s="25"/>
      <c r="R47" s="18"/>
      <c r="S47" s="18"/>
    </row>
    <row r="48" spans="1:19" ht="30" x14ac:dyDescent="0.25">
      <c r="A48" s="4">
        <v>40</v>
      </c>
      <c r="B48" s="4" t="s">
        <v>543</v>
      </c>
      <c r="C48" s="4" t="s">
        <v>1234</v>
      </c>
      <c r="D48" s="4" t="s">
        <v>160</v>
      </c>
      <c r="E48" s="4" t="s">
        <v>775</v>
      </c>
      <c r="F48" s="4" t="s">
        <v>782</v>
      </c>
      <c r="G48" s="14">
        <v>15000</v>
      </c>
      <c r="H48" s="4">
        <v>0</v>
      </c>
      <c r="I48" s="14">
        <v>15000</v>
      </c>
      <c r="J48" s="14">
        <v>430.5</v>
      </c>
      <c r="K48" s="14">
        <v>0</v>
      </c>
      <c r="L48" s="14">
        <v>456</v>
      </c>
      <c r="M48" s="14">
        <v>25</v>
      </c>
      <c r="N48" s="14">
        <f t="shared" si="2"/>
        <v>911.5</v>
      </c>
      <c r="O48" s="14">
        <f t="shared" si="1"/>
        <v>14088.5</v>
      </c>
      <c r="Q48" s="25"/>
      <c r="R48" s="18"/>
      <c r="S48" s="18"/>
    </row>
    <row r="49" spans="1:19" ht="15" x14ac:dyDescent="0.25">
      <c r="A49" s="4">
        <v>41</v>
      </c>
      <c r="B49" s="4" t="s">
        <v>1121</v>
      </c>
      <c r="C49" s="4" t="s">
        <v>982</v>
      </c>
      <c r="D49" s="4" t="s">
        <v>481</v>
      </c>
      <c r="E49" s="4" t="s">
        <v>776</v>
      </c>
      <c r="F49" s="4" t="s">
        <v>783</v>
      </c>
      <c r="G49" s="14">
        <v>25000</v>
      </c>
      <c r="H49" s="4">
        <v>0</v>
      </c>
      <c r="I49" s="14">
        <v>25000</v>
      </c>
      <c r="J49" s="14">
        <v>717.5</v>
      </c>
      <c r="K49" s="14">
        <v>0</v>
      </c>
      <c r="L49" s="14">
        <v>760</v>
      </c>
      <c r="M49" s="1">
        <v>695</v>
      </c>
      <c r="N49" s="14">
        <f t="shared" si="2"/>
        <v>2172.5</v>
      </c>
      <c r="O49" s="14">
        <f t="shared" si="1"/>
        <v>22827.5</v>
      </c>
      <c r="Q49" s="25"/>
      <c r="R49" s="18"/>
      <c r="S49" s="18"/>
    </row>
    <row r="50" spans="1:19" ht="15" x14ac:dyDescent="0.25">
      <c r="A50" s="4">
        <v>42</v>
      </c>
      <c r="B50" s="4" t="s">
        <v>141</v>
      </c>
      <c r="C50" s="4" t="s">
        <v>982</v>
      </c>
      <c r="D50" s="4" t="s">
        <v>481</v>
      </c>
      <c r="E50" s="4" t="s">
        <v>774</v>
      </c>
      <c r="F50" s="4" t="s">
        <v>783</v>
      </c>
      <c r="G50" s="14">
        <v>27000</v>
      </c>
      <c r="H50" s="4">
        <v>0</v>
      </c>
      <c r="I50" s="14">
        <v>27000</v>
      </c>
      <c r="J50" s="14">
        <v>774.9</v>
      </c>
      <c r="K50" s="14">
        <v>0</v>
      </c>
      <c r="L50" s="14">
        <v>820.8</v>
      </c>
      <c r="M50" s="14">
        <v>4049.9</v>
      </c>
      <c r="N50" s="14">
        <f t="shared" si="2"/>
        <v>5645.6</v>
      </c>
      <c r="O50" s="14">
        <f t="shared" si="1"/>
        <v>21354.400000000001</v>
      </c>
      <c r="Q50" s="25"/>
      <c r="R50" s="18"/>
      <c r="S50" s="18"/>
    </row>
    <row r="51" spans="1:19" ht="24.75" customHeight="1" x14ac:dyDescent="0.25">
      <c r="A51" s="4">
        <v>43</v>
      </c>
      <c r="B51" s="4" t="s">
        <v>523</v>
      </c>
      <c r="C51" s="4" t="s">
        <v>1193</v>
      </c>
      <c r="D51" s="4" t="s">
        <v>524</v>
      </c>
      <c r="E51" s="4" t="s">
        <v>776</v>
      </c>
      <c r="F51" s="4" t="s">
        <v>782</v>
      </c>
      <c r="G51" s="14">
        <v>27000</v>
      </c>
      <c r="H51" s="4">
        <v>0</v>
      </c>
      <c r="I51" s="14">
        <v>27000</v>
      </c>
      <c r="J51" s="14">
        <v>774.9</v>
      </c>
      <c r="K51" s="14">
        <v>0</v>
      </c>
      <c r="L51" s="14">
        <v>820.8</v>
      </c>
      <c r="M51" s="14">
        <v>25</v>
      </c>
      <c r="N51" s="14">
        <f t="shared" si="2"/>
        <v>1620.6999999999998</v>
      </c>
      <c r="O51" s="14">
        <f t="shared" si="1"/>
        <v>25379.3</v>
      </c>
      <c r="Q51" s="25"/>
      <c r="R51" s="18"/>
      <c r="S51" s="18"/>
    </row>
    <row r="52" spans="1:19" ht="24.75" customHeight="1" x14ac:dyDescent="0.25">
      <c r="A52" s="4">
        <v>44</v>
      </c>
      <c r="B52" s="4" t="s">
        <v>545</v>
      </c>
      <c r="C52" s="4" t="s">
        <v>1193</v>
      </c>
      <c r="D52" s="4" t="s">
        <v>546</v>
      </c>
      <c r="E52" s="4" t="s">
        <v>775</v>
      </c>
      <c r="F52" s="4" t="s">
        <v>782</v>
      </c>
      <c r="G52" s="14">
        <v>20000</v>
      </c>
      <c r="H52" s="4">
        <v>0</v>
      </c>
      <c r="I52" s="14">
        <v>20000</v>
      </c>
      <c r="J52" s="14">
        <v>574</v>
      </c>
      <c r="K52" s="14">
        <v>0</v>
      </c>
      <c r="L52" s="14">
        <v>608</v>
      </c>
      <c r="M52" s="14">
        <v>25</v>
      </c>
      <c r="N52" s="14">
        <f t="shared" si="2"/>
        <v>1207</v>
      </c>
      <c r="O52" s="14">
        <f t="shared" si="1"/>
        <v>18793</v>
      </c>
      <c r="Q52" s="25"/>
      <c r="R52" s="18"/>
      <c r="S52" s="18"/>
    </row>
    <row r="53" spans="1:19" ht="24.75" customHeight="1" x14ac:dyDescent="0.25">
      <c r="A53" s="4">
        <v>45</v>
      </c>
      <c r="B53" s="4" t="s">
        <v>550</v>
      </c>
      <c r="C53" s="4" t="s">
        <v>1193</v>
      </c>
      <c r="D53" s="4" t="s">
        <v>350</v>
      </c>
      <c r="E53" s="4" t="s">
        <v>775</v>
      </c>
      <c r="F53" s="4" t="s">
        <v>782</v>
      </c>
      <c r="G53" s="14">
        <v>25000</v>
      </c>
      <c r="H53" s="4">
        <v>0</v>
      </c>
      <c r="I53" s="14">
        <v>25000</v>
      </c>
      <c r="J53" s="14">
        <v>717.5</v>
      </c>
      <c r="K53" s="14">
        <v>0</v>
      </c>
      <c r="L53" s="14">
        <v>760</v>
      </c>
      <c r="M53" s="1">
        <v>495</v>
      </c>
      <c r="N53" s="14">
        <f t="shared" si="2"/>
        <v>1972.5</v>
      </c>
      <c r="O53" s="14">
        <f t="shared" si="1"/>
        <v>23027.5</v>
      </c>
      <c r="Q53" s="25"/>
      <c r="R53" s="18"/>
      <c r="S53" s="18"/>
    </row>
    <row r="54" spans="1:19" ht="30" x14ac:dyDescent="0.25">
      <c r="A54" s="4">
        <v>46</v>
      </c>
      <c r="B54" s="4" t="s">
        <v>644</v>
      </c>
      <c r="C54" s="4" t="s">
        <v>1281</v>
      </c>
      <c r="D54" s="4" t="s">
        <v>27</v>
      </c>
      <c r="E54" s="4" t="s">
        <v>774</v>
      </c>
      <c r="F54" s="4" t="s">
        <v>782</v>
      </c>
      <c r="G54" s="14">
        <v>45000</v>
      </c>
      <c r="H54" s="4">
        <v>0</v>
      </c>
      <c r="I54" s="14">
        <v>45000</v>
      </c>
      <c r="J54" s="14">
        <v>1291.5</v>
      </c>
      <c r="K54" s="14">
        <v>1148.33</v>
      </c>
      <c r="L54" s="14">
        <v>1368</v>
      </c>
      <c r="M54" s="14">
        <v>25</v>
      </c>
      <c r="N54" s="14">
        <f t="shared" si="2"/>
        <v>3832.83</v>
      </c>
      <c r="O54" s="14">
        <f t="shared" si="1"/>
        <v>41167.17</v>
      </c>
      <c r="Q54" s="25"/>
      <c r="R54" s="18"/>
      <c r="S54" s="18"/>
    </row>
    <row r="55" spans="1:19" ht="30" x14ac:dyDescent="0.25">
      <c r="A55" s="4">
        <v>47</v>
      </c>
      <c r="B55" s="4" t="s">
        <v>136</v>
      </c>
      <c r="C55" s="4" t="s">
        <v>1281</v>
      </c>
      <c r="D55" s="4" t="s">
        <v>137</v>
      </c>
      <c r="E55" s="4" t="s">
        <v>776</v>
      </c>
      <c r="F55" s="4" t="s">
        <v>782</v>
      </c>
      <c r="G55" s="14">
        <v>25000</v>
      </c>
      <c r="H55" s="4">
        <v>0</v>
      </c>
      <c r="I55" s="14">
        <v>25000</v>
      </c>
      <c r="J55" s="14">
        <v>717.5</v>
      </c>
      <c r="K55" s="14">
        <v>0</v>
      </c>
      <c r="L55" s="14">
        <v>760</v>
      </c>
      <c r="M55" s="14">
        <v>1537.45</v>
      </c>
      <c r="N55" s="14">
        <f t="shared" si="2"/>
        <v>3014.95</v>
      </c>
      <c r="O55" s="14">
        <f t="shared" si="1"/>
        <v>21985.05</v>
      </c>
      <c r="Q55" s="25"/>
      <c r="R55" s="18"/>
      <c r="S55" s="18"/>
    </row>
    <row r="56" spans="1:19" ht="30" x14ac:dyDescent="0.25">
      <c r="A56" s="4">
        <v>48</v>
      </c>
      <c r="B56" s="4" t="s">
        <v>285</v>
      </c>
      <c r="C56" s="4" t="s">
        <v>1281</v>
      </c>
      <c r="D56" s="4" t="s">
        <v>286</v>
      </c>
      <c r="E56" s="4" t="s">
        <v>775</v>
      </c>
      <c r="F56" s="4" t="s">
        <v>782</v>
      </c>
      <c r="G56" s="14">
        <v>11000</v>
      </c>
      <c r="H56" s="4">
        <v>0</v>
      </c>
      <c r="I56" s="14">
        <v>11000</v>
      </c>
      <c r="J56" s="14">
        <v>315.7</v>
      </c>
      <c r="K56" s="14">
        <v>0</v>
      </c>
      <c r="L56" s="14">
        <v>334.4</v>
      </c>
      <c r="M56" s="14">
        <v>25</v>
      </c>
      <c r="N56" s="14">
        <f t="shared" si="2"/>
        <v>675.09999999999991</v>
      </c>
      <c r="O56" s="14">
        <f t="shared" si="1"/>
        <v>10324.9</v>
      </c>
      <c r="Q56" s="25"/>
      <c r="R56" s="18"/>
      <c r="S56" s="18"/>
    </row>
    <row r="57" spans="1:19" ht="24.75" customHeight="1" x14ac:dyDescent="0.25">
      <c r="A57" s="4">
        <v>49</v>
      </c>
      <c r="B57" s="4" t="s">
        <v>1175</v>
      </c>
      <c r="C57" s="4" t="s">
        <v>1194</v>
      </c>
      <c r="D57" s="4" t="s">
        <v>139</v>
      </c>
      <c r="E57" s="4" t="s">
        <v>775</v>
      </c>
      <c r="F57" s="4" t="s">
        <v>782</v>
      </c>
      <c r="G57" s="14">
        <v>11000</v>
      </c>
      <c r="H57" s="4">
        <v>0</v>
      </c>
      <c r="I57" s="14">
        <v>11000</v>
      </c>
      <c r="J57" s="14">
        <v>315.7</v>
      </c>
      <c r="K57" s="14">
        <v>0</v>
      </c>
      <c r="L57" s="14">
        <v>334.4</v>
      </c>
      <c r="M57">
        <v>695</v>
      </c>
      <c r="N57" s="14">
        <f t="shared" si="2"/>
        <v>1345.1</v>
      </c>
      <c r="O57" s="14">
        <f t="shared" si="1"/>
        <v>9654.9</v>
      </c>
      <c r="Q57" s="25"/>
      <c r="R57" s="18"/>
      <c r="S57" s="18"/>
    </row>
    <row r="58" spans="1:19" ht="24.75" customHeight="1" x14ac:dyDescent="0.25">
      <c r="A58" s="4">
        <v>50</v>
      </c>
      <c r="B58" s="4" t="s">
        <v>239</v>
      </c>
      <c r="C58" s="4" t="s">
        <v>1194</v>
      </c>
      <c r="D58" s="4" t="s">
        <v>139</v>
      </c>
      <c r="E58" s="4" t="s">
        <v>775</v>
      </c>
      <c r="F58" s="4" t="s">
        <v>783</v>
      </c>
      <c r="G58" s="14">
        <v>16500</v>
      </c>
      <c r="H58" s="4">
        <v>0</v>
      </c>
      <c r="I58" s="14">
        <v>16500</v>
      </c>
      <c r="J58" s="14">
        <v>473.55</v>
      </c>
      <c r="K58" s="14">
        <v>0</v>
      </c>
      <c r="L58" s="14">
        <v>501.6</v>
      </c>
      <c r="M58" s="20">
        <v>1225</v>
      </c>
      <c r="N58" s="14">
        <f t="shared" si="2"/>
        <v>2200.15</v>
      </c>
      <c r="O58" s="14">
        <f t="shared" si="1"/>
        <v>14299.85</v>
      </c>
      <c r="Q58" s="25"/>
      <c r="R58" s="18"/>
      <c r="S58" s="18"/>
    </row>
    <row r="59" spans="1:19" ht="24.75" customHeight="1" x14ac:dyDescent="0.25">
      <c r="A59" s="4">
        <v>51</v>
      </c>
      <c r="B59" s="4" t="s">
        <v>140</v>
      </c>
      <c r="C59" s="4" t="s">
        <v>1194</v>
      </c>
      <c r="D59" s="4" t="s">
        <v>139</v>
      </c>
      <c r="E59" s="4" t="s">
        <v>775</v>
      </c>
      <c r="F59" s="4" t="s">
        <v>783</v>
      </c>
      <c r="G59" s="14">
        <v>11000</v>
      </c>
      <c r="H59" s="4">
        <v>0</v>
      </c>
      <c r="I59" s="14">
        <v>11000</v>
      </c>
      <c r="J59" s="14">
        <v>315.7</v>
      </c>
      <c r="K59" s="14">
        <v>0</v>
      </c>
      <c r="L59" s="14">
        <v>334.4</v>
      </c>
      <c r="M59" s="14">
        <v>25</v>
      </c>
      <c r="N59" s="14">
        <f t="shared" si="2"/>
        <v>675.09999999999991</v>
      </c>
      <c r="O59" s="14">
        <f t="shared" si="1"/>
        <v>10324.9</v>
      </c>
      <c r="Q59" s="25"/>
      <c r="R59" s="18"/>
      <c r="S59" s="18"/>
    </row>
    <row r="60" spans="1:19" ht="24.75" customHeight="1" x14ac:dyDescent="0.25">
      <c r="A60" s="4">
        <v>52</v>
      </c>
      <c r="B60" s="4" t="s">
        <v>388</v>
      </c>
      <c r="C60" s="4" t="s">
        <v>1194</v>
      </c>
      <c r="D60" s="4" t="s">
        <v>139</v>
      </c>
      <c r="E60" s="4" t="s">
        <v>775</v>
      </c>
      <c r="F60" s="4" t="s">
        <v>783</v>
      </c>
      <c r="G60" s="14">
        <v>11000</v>
      </c>
      <c r="H60" s="4">
        <v>0</v>
      </c>
      <c r="I60" s="14">
        <v>11000</v>
      </c>
      <c r="J60" s="14">
        <v>315.7</v>
      </c>
      <c r="K60" s="14">
        <v>0</v>
      </c>
      <c r="L60" s="14">
        <v>334.4</v>
      </c>
      <c r="M60" s="14">
        <v>25</v>
      </c>
      <c r="N60" s="14">
        <f t="shared" si="2"/>
        <v>675.09999999999991</v>
      </c>
      <c r="O60" s="14">
        <f t="shared" si="1"/>
        <v>10324.9</v>
      </c>
      <c r="Q60" s="25"/>
      <c r="R60" s="18"/>
      <c r="S60" s="18"/>
    </row>
    <row r="61" spans="1:19" ht="24.75" customHeight="1" x14ac:dyDescent="0.25">
      <c r="A61" s="4">
        <v>53</v>
      </c>
      <c r="B61" s="4" t="s">
        <v>138</v>
      </c>
      <c r="C61" s="4" t="s">
        <v>1194</v>
      </c>
      <c r="D61" s="4" t="s">
        <v>139</v>
      </c>
      <c r="E61" s="4" t="s">
        <v>775</v>
      </c>
      <c r="F61" s="4" t="s">
        <v>783</v>
      </c>
      <c r="G61" s="14">
        <v>11000</v>
      </c>
      <c r="H61" s="4">
        <v>0</v>
      </c>
      <c r="I61" s="14">
        <v>11000</v>
      </c>
      <c r="J61" s="14">
        <v>315.7</v>
      </c>
      <c r="K61" s="14">
        <v>0</v>
      </c>
      <c r="L61" s="14">
        <v>334.4</v>
      </c>
      <c r="M61" s="14">
        <v>25</v>
      </c>
      <c r="N61" s="14">
        <f t="shared" si="2"/>
        <v>675.09999999999991</v>
      </c>
      <c r="O61" s="14">
        <f t="shared" si="1"/>
        <v>10324.9</v>
      </c>
      <c r="Q61" s="25"/>
      <c r="R61" s="18"/>
      <c r="S61" s="18"/>
    </row>
    <row r="62" spans="1:19" ht="24.75" customHeight="1" x14ac:dyDescent="0.25">
      <c r="A62" s="4">
        <v>54</v>
      </c>
      <c r="B62" s="4" t="s">
        <v>284</v>
      </c>
      <c r="C62" s="4" t="s">
        <v>1194</v>
      </c>
      <c r="D62" s="4" t="s">
        <v>139</v>
      </c>
      <c r="E62" s="4" t="s">
        <v>776</v>
      </c>
      <c r="F62" s="4" t="s">
        <v>782</v>
      </c>
      <c r="G62" s="14">
        <v>19500</v>
      </c>
      <c r="H62" s="4">
        <v>0</v>
      </c>
      <c r="I62" s="14">
        <v>19500</v>
      </c>
      <c r="J62" s="14">
        <v>559.65</v>
      </c>
      <c r="K62" s="14">
        <v>0</v>
      </c>
      <c r="L62" s="14">
        <v>592.79999999999995</v>
      </c>
      <c r="M62" s="14">
        <v>25</v>
      </c>
      <c r="N62" s="14">
        <f t="shared" si="2"/>
        <v>1177.4499999999998</v>
      </c>
      <c r="O62" s="14">
        <f t="shared" si="1"/>
        <v>18322.55</v>
      </c>
      <c r="Q62" s="25"/>
      <c r="R62" s="18"/>
      <c r="S62" s="18"/>
    </row>
    <row r="63" spans="1:19" ht="24.75" customHeight="1" x14ac:dyDescent="0.25">
      <c r="A63" s="4">
        <v>55</v>
      </c>
      <c r="B63" s="4" t="s">
        <v>235</v>
      </c>
      <c r="C63" s="4" t="s">
        <v>1194</v>
      </c>
      <c r="D63" s="4" t="s">
        <v>156</v>
      </c>
      <c r="E63" s="4" t="s">
        <v>776</v>
      </c>
      <c r="F63" s="4" t="s">
        <v>782</v>
      </c>
      <c r="G63" s="14">
        <v>17600</v>
      </c>
      <c r="H63" s="4">
        <v>0</v>
      </c>
      <c r="I63" s="14">
        <v>17600</v>
      </c>
      <c r="J63" s="14">
        <v>505.12</v>
      </c>
      <c r="K63" s="14">
        <v>0</v>
      </c>
      <c r="L63" s="14">
        <v>535.04</v>
      </c>
      <c r="M63" s="14">
        <v>25</v>
      </c>
      <c r="N63" s="14">
        <f t="shared" si="2"/>
        <v>1065.1599999999999</v>
      </c>
      <c r="O63" s="14">
        <f t="shared" si="1"/>
        <v>16534.84</v>
      </c>
      <c r="Q63" s="25"/>
      <c r="R63" s="18"/>
      <c r="S63" s="18"/>
    </row>
    <row r="64" spans="1:19" ht="24.75" customHeight="1" x14ac:dyDescent="0.25">
      <c r="A64" s="4">
        <v>56</v>
      </c>
      <c r="B64" s="4" t="s">
        <v>266</v>
      </c>
      <c r="C64" s="4" t="s">
        <v>1194</v>
      </c>
      <c r="D64" s="4" t="s">
        <v>139</v>
      </c>
      <c r="E64" s="4" t="s">
        <v>775</v>
      </c>
      <c r="F64" s="4" t="s">
        <v>783</v>
      </c>
      <c r="G64" s="14">
        <v>16500</v>
      </c>
      <c r="H64" s="4">
        <v>0</v>
      </c>
      <c r="I64" s="14">
        <v>16500</v>
      </c>
      <c r="J64" s="14">
        <f>+I64*2.87%</f>
        <v>473.55</v>
      </c>
      <c r="K64" s="14">
        <v>0</v>
      </c>
      <c r="L64" s="14">
        <f>+I64*3.04%</f>
        <v>501.6</v>
      </c>
      <c r="M64" s="14">
        <v>2228.0300000000002</v>
      </c>
      <c r="N64" s="14">
        <f t="shared" si="2"/>
        <v>3203.1800000000003</v>
      </c>
      <c r="O64" s="14">
        <f t="shared" si="1"/>
        <v>13296.82</v>
      </c>
      <c r="Q64" s="25"/>
      <c r="R64" s="18"/>
      <c r="S64" s="18"/>
    </row>
    <row r="65" spans="1:19" ht="24.75" customHeight="1" x14ac:dyDescent="0.25">
      <c r="A65" s="4">
        <v>57</v>
      </c>
      <c r="B65" s="4" t="s">
        <v>364</v>
      </c>
      <c r="C65" s="4" t="s">
        <v>1194</v>
      </c>
      <c r="D65" s="4" t="s">
        <v>139</v>
      </c>
      <c r="E65" s="4" t="s">
        <v>775</v>
      </c>
      <c r="F65" s="4" t="s">
        <v>783</v>
      </c>
      <c r="G65" s="14">
        <v>11000</v>
      </c>
      <c r="H65" s="4">
        <v>0</v>
      </c>
      <c r="I65" s="14">
        <v>11000</v>
      </c>
      <c r="J65" s="14">
        <v>315.7</v>
      </c>
      <c r="K65" s="14">
        <v>0</v>
      </c>
      <c r="L65" s="14">
        <v>334.4</v>
      </c>
      <c r="M65" s="14">
        <v>25</v>
      </c>
      <c r="N65" s="14">
        <f t="shared" si="2"/>
        <v>675.09999999999991</v>
      </c>
      <c r="O65" s="14">
        <f t="shared" si="1"/>
        <v>10324.9</v>
      </c>
      <c r="Q65" s="25"/>
      <c r="R65" s="18"/>
      <c r="S65" s="18"/>
    </row>
    <row r="66" spans="1:19" ht="24.75" customHeight="1" x14ac:dyDescent="0.25">
      <c r="A66" s="4">
        <v>58</v>
      </c>
      <c r="B66" s="4" t="s">
        <v>457</v>
      </c>
      <c r="C66" s="4" t="s">
        <v>1194</v>
      </c>
      <c r="D66" s="4" t="s">
        <v>139</v>
      </c>
      <c r="E66" s="4" t="s">
        <v>774</v>
      </c>
      <c r="F66" s="4" t="s">
        <v>783</v>
      </c>
      <c r="G66" s="14">
        <v>11000</v>
      </c>
      <c r="H66" s="4">
        <v>0</v>
      </c>
      <c r="I66" s="14">
        <v>11000</v>
      </c>
      <c r="J66" s="14">
        <v>315.7</v>
      </c>
      <c r="K66" s="14">
        <v>0</v>
      </c>
      <c r="L66" s="14">
        <v>334.4</v>
      </c>
      <c r="M66" s="14">
        <v>25</v>
      </c>
      <c r="N66" s="14">
        <f t="shared" si="2"/>
        <v>675.09999999999991</v>
      </c>
      <c r="O66" s="14">
        <f t="shared" si="1"/>
        <v>10324.9</v>
      </c>
      <c r="Q66" s="25"/>
      <c r="R66" s="18"/>
      <c r="S66" s="18"/>
    </row>
    <row r="67" spans="1:19" ht="24.75" customHeight="1" x14ac:dyDescent="0.25">
      <c r="A67" s="4">
        <v>59</v>
      </c>
      <c r="B67" s="4" t="s">
        <v>208</v>
      </c>
      <c r="C67" s="4" t="s">
        <v>1194</v>
      </c>
      <c r="D67" s="4" t="s">
        <v>148</v>
      </c>
      <c r="E67" s="4" t="s">
        <v>774</v>
      </c>
      <c r="F67" s="4" t="s">
        <v>783</v>
      </c>
      <c r="G67" s="14">
        <v>11000</v>
      </c>
      <c r="H67" s="4">
        <v>0</v>
      </c>
      <c r="I67" s="14">
        <v>11000</v>
      </c>
      <c r="J67" s="14">
        <v>315.7</v>
      </c>
      <c r="K67" s="14">
        <v>0</v>
      </c>
      <c r="L67" s="14">
        <v>334.4</v>
      </c>
      <c r="M67" s="14">
        <v>125</v>
      </c>
      <c r="N67" s="14">
        <f t="shared" si="2"/>
        <v>775.09999999999991</v>
      </c>
      <c r="O67" s="14">
        <f t="shared" si="1"/>
        <v>10224.9</v>
      </c>
      <c r="Q67" s="25"/>
      <c r="R67" s="18"/>
      <c r="S67" s="18"/>
    </row>
    <row r="68" spans="1:19" ht="24.75" customHeight="1" x14ac:dyDescent="0.25">
      <c r="A68" s="4">
        <v>60</v>
      </c>
      <c r="B68" s="4" t="s">
        <v>114</v>
      </c>
      <c r="C68" s="4" t="s">
        <v>1195</v>
      </c>
      <c r="D68" s="4" t="s">
        <v>115</v>
      </c>
      <c r="E68" s="4" t="s">
        <v>776</v>
      </c>
      <c r="F68" s="4" t="s">
        <v>782</v>
      </c>
      <c r="G68" s="14">
        <v>23000</v>
      </c>
      <c r="H68" s="4">
        <v>0</v>
      </c>
      <c r="I68" s="14">
        <v>23000</v>
      </c>
      <c r="J68" s="14">
        <v>660.1</v>
      </c>
      <c r="K68" s="14">
        <v>0</v>
      </c>
      <c r="L68" s="14">
        <v>699.2</v>
      </c>
      <c r="M68" s="14">
        <v>2196.61</v>
      </c>
      <c r="N68" s="14">
        <f t="shared" si="2"/>
        <v>3555.9100000000003</v>
      </c>
      <c r="O68" s="14">
        <f t="shared" si="1"/>
        <v>19444.09</v>
      </c>
      <c r="Q68" s="25"/>
      <c r="R68" s="18"/>
      <c r="S68" s="18"/>
    </row>
    <row r="69" spans="1:19" ht="24.75" customHeight="1" x14ac:dyDescent="0.25">
      <c r="A69" s="4">
        <v>61</v>
      </c>
      <c r="B69" s="4" t="s">
        <v>226</v>
      </c>
      <c r="C69" s="4" t="s">
        <v>1195</v>
      </c>
      <c r="D69" s="4" t="s">
        <v>227</v>
      </c>
      <c r="E69" s="4" t="s">
        <v>775</v>
      </c>
      <c r="F69" s="4" t="s">
        <v>782</v>
      </c>
      <c r="G69" s="14">
        <v>16500</v>
      </c>
      <c r="H69" s="4">
        <v>0</v>
      </c>
      <c r="I69" s="14">
        <v>16500</v>
      </c>
      <c r="J69" s="14">
        <v>473.55</v>
      </c>
      <c r="K69" s="14">
        <v>0</v>
      </c>
      <c r="L69" s="14">
        <v>501.6</v>
      </c>
      <c r="M69" s="14">
        <v>25</v>
      </c>
      <c r="N69" s="14">
        <f t="shared" si="2"/>
        <v>1000.1500000000001</v>
      </c>
      <c r="O69" s="14">
        <f t="shared" si="1"/>
        <v>15499.85</v>
      </c>
      <c r="Q69" s="25"/>
      <c r="R69" s="18"/>
      <c r="S69" s="18"/>
    </row>
    <row r="70" spans="1:19" ht="24.75" customHeight="1" x14ac:dyDescent="0.25">
      <c r="A70" s="4">
        <v>62</v>
      </c>
      <c r="B70" s="4" t="s">
        <v>230</v>
      </c>
      <c r="C70" s="4" t="s">
        <v>1195</v>
      </c>
      <c r="D70" s="4" t="s">
        <v>227</v>
      </c>
      <c r="E70" s="4" t="s">
        <v>775</v>
      </c>
      <c r="F70" s="4" t="s">
        <v>782</v>
      </c>
      <c r="G70" s="14">
        <v>16500</v>
      </c>
      <c r="H70" s="4">
        <v>0</v>
      </c>
      <c r="I70" s="14">
        <v>16500</v>
      </c>
      <c r="J70" s="14">
        <v>473.55</v>
      </c>
      <c r="K70" s="14">
        <v>0</v>
      </c>
      <c r="L70" s="14">
        <v>501.6</v>
      </c>
      <c r="M70" s="14">
        <v>25</v>
      </c>
      <c r="N70" s="14">
        <f t="shared" si="2"/>
        <v>1000.1500000000001</v>
      </c>
      <c r="O70" s="14">
        <f t="shared" si="1"/>
        <v>15499.85</v>
      </c>
      <c r="Q70" s="25"/>
      <c r="R70" s="18"/>
      <c r="S70" s="18"/>
    </row>
    <row r="71" spans="1:19" ht="24.75" customHeight="1" x14ac:dyDescent="0.25">
      <c r="A71" s="4">
        <v>63</v>
      </c>
      <c r="B71" s="4" t="s">
        <v>232</v>
      </c>
      <c r="C71" s="4" t="s">
        <v>1195</v>
      </c>
      <c r="D71" s="4" t="s">
        <v>223</v>
      </c>
      <c r="E71" s="4" t="s">
        <v>776</v>
      </c>
      <c r="F71" s="4" t="s">
        <v>782</v>
      </c>
      <c r="G71" s="14">
        <v>22600</v>
      </c>
      <c r="H71" s="4">
        <v>0</v>
      </c>
      <c r="I71" s="14">
        <v>22600</v>
      </c>
      <c r="J71" s="14">
        <v>648.62</v>
      </c>
      <c r="K71" s="14">
        <v>0</v>
      </c>
      <c r="L71" s="14">
        <v>687.04</v>
      </c>
      <c r="M71" s="14">
        <v>595</v>
      </c>
      <c r="N71" s="14">
        <f t="shared" si="2"/>
        <v>1930.6599999999999</v>
      </c>
      <c r="O71" s="14">
        <f t="shared" si="1"/>
        <v>20669.34</v>
      </c>
      <c r="Q71" s="25"/>
      <c r="R71" s="18"/>
      <c r="S71" s="18"/>
    </row>
    <row r="72" spans="1:19" ht="24.75" customHeight="1" x14ac:dyDescent="0.25">
      <c r="A72" s="4">
        <v>64</v>
      </c>
      <c r="B72" s="4" t="s">
        <v>302</v>
      </c>
      <c r="C72" s="4" t="s">
        <v>1195</v>
      </c>
      <c r="D72" s="4" t="s">
        <v>227</v>
      </c>
      <c r="E72" s="4" t="s">
        <v>774</v>
      </c>
      <c r="F72" s="4" t="s">
        <v>782</v>
      </c>
      <c r="G72" s="14">
        <v>16500</v>
      </c>
      <c r="H72" s="4">
        <v>0</v>
      </c>
      <c r="I72" s="14">
        <v>16500</v>
      </c>
      <c r="J72" s="14">
        <v>473.55</v>
      </c>
      <c r="K72" s="14">
        <v>0</v>
      </c>
      <c r="L72" s="14">
        <v>501.6</v>
      </c>
      <c r="M72" s="14">
        <v>25</v>
      </c>
      <c r="N72" s="14">
        <f t="shared" si="2"/>
        <v>1000.1500000000001</v>
      </c>
      <c r="O72" s="14">
        <f t="shared" ref="O72:O135" si="3">+I72-N72</f>
        <v>15499.85</v>
      </c>
      <c r="Q72" s="25"/>
      <c r="R72" s="18"/>
      <c r="S72" s="18"/>
    </row>
    <row r="73" spans="1:19" ht="24.75" customHeight="1" x14ac:dyDescent="0.25">
      <c r="A73" s="4">
        <v>65</v>
      </c>
      <c r="B73" s="4" t="s">
        <v>304</v>
      </c>
      <c r="C73" s="4" t="s">
        <v>1195</v>
      </c>
      <c r="D73" s="4" t="s">
        <v>115</v>
      </c>
      <c r="E73" s="4" t="s">
        <v>776</v>
      </c>
      <c r="F73" s="4" t="s">
        <v>782</v>
      </c>
      <c r="G73" s="14">
        <v>27000</v>
      </c>
      <c r="H73" s="4">
        <v>0</v>
      </c>
      <c r="I73" s="14">
        <v>27000</v>
      </c>
      <c r="J73" s="14">
        <v>774.9</v>
      </c>
      <c r="K73" s="14">
        <v>0</v>
      </c>
      <c r="L73" s="14">
        <v>820.8</v>
      </c>
      <c r="M73" s="14">
        <v>25</v>
      </c>
      <c r="N73" s="14">
        <f t="shared" si="2"/>
        <v>1620.6999999999998</v>
      </c>
      <c r="O73" s="14">
        <f t="shared" si="3"/>
        <v>25379.3</v>
      </c>
      <c r="Q73" s="25"/>
      <c r="R73" s="18"/>
      <c r="S73" s="18"/>
    </row>
    <row r="74" spans="1:19" ht="24.75" customHeight="1" x14ac:dyDescent="0.25">
      <c r="A74" s="4">
        <v>66</v>
      </c>
      <c r="B74" s="4" t="s">
        <v>544</v>
      </c>
      <c r="C74" s="4" t="s">
        <v>1195</v>
      </c>
      <c r="D74" s="4" t="s">
        <v>45</v>
      </c>
      <c r="E74" s="4" t="s">
        <v>775</v>
      </c>
      <c r="F74" s="4" t="s">
        <v>783</v>
      </c>
      <c r="G74" s="14">
        <v>25000</v>
      </c>
      <c r="H74" s="4">
        <v>0</v>
      </c>
      <c r="I74" s="14">
        <v>25000</v>
      </c>
      <c r="J74" s="14">
        <v>717.5</v>
      </c>
      <c r="K74" s="14">
        <v>0</v>
      </c>
      <c r="L74" s="14">
        <v>760</v>
      </c>
      <c r="M74" s="14">
        <v>25</v>
      </c>
      <c r="N74" s="14">
        <f t="shared" si="2"/>
        <v>1502.5</v>
      </c>
      <c r="O74" s="14">
        <f t="shared" si="3"/>
        <v>23497.5</v>
      </c>
      <c r="Q74" s="25"/>
      <c r="R74" s="18"/>
      <c r="S74" s="18"/>
    </row>
    <row r="75" spans="1:19" ht="24.75" customHeight="1" x14ac:dyDescent="0.25">
      <c r="A75" s="4">
        <v>67</v>
      </c>
      <c r="B75" s="4" t="s">
        <v>189</v>
      </c>
      <c r="C75" s="4" t="s">
        <v>1195</v>
      </c>
      <c r="D75" s="4" t="s">
        <v>1282</v>
      </c>
      <c r="E75" s="4" t="s">
        <v>774</v>
      </c>
      <c r="F75" s="4" t="s">
        <v>782</v>
      </c>
      <c r="G75" s="14">
        <v>22050</v>
      </c>
      <c r="H75" s="4">
        <v>0</v>
      </c>
      <c r="I75" s="14">
        <v>22050</v>
      </c>
      <c r="J75" s="14">
        <v>632.84</v>
      </c>
      <c r="K75" s="14">
        <v>0</v>
      </c>
      <c r="L75" s="14">
        <v>670.32</v>
      </c>
      <c r="M75" s="14">
        <v>25</v>
      </c>
      <c r="N75" s="14">
        <f t="shared" si="2"/>
        <v>1328.16</v>
      </c>
      <c r="O75" s="14">
        <f t="shared" si="3"/>
        <v>20721.84</v>
      </c>
      <c r="Q75" s="25"/>
      <c r="R75" s="18"/>
      <c r="S75" s="18"/>
    </row>
    <row r="76" spans="1:19" ht="24.75" customHeight="1" x14ac:dyDescent="0.25">
      <c r="A76" s="4">
        <v>68</v>
      </c>
      <c r="B76" s="4" t="s">
        <v>723</v>
      </c>
      <c r="C76" s="4" t="s">
        <v>1195</v>
      </c>
      <c r="D76" s="4" t="s">
        <v>724</v>
      </c>
      <c r="E76" s="4" t="s">
        <v>776</v>
      </c>
      <c r="F76" s="4" t="s">
        <v>782</v>
      </c>
      <c r="G76" s="14">
        <v>15000</v>
      </c>
      <c r="H76" s="4">
        <v>0</v>
      </c>
      <c r="I76" s="14">
        <v>15000</v>
      </c>
      <c r="J76" s="14">
        <v>430.5</v>
      </c>
      <c r="K76" s="14">
        <v>0</v>
      </c>
      <c r="L76" s="14">
        <v>456</v>
      </c>
      <c r="M76" s="14">
        <v>25</v>
      </c>
      <c r="N76" s="14">
        <f t="shared" si="2"/>
        <v>911.5</v>
      </c>
      <c r="O76" s="14">
        <f t="shared" si="3"/>
        <v>14088.5</v>
      </c>
      <c r="Q76" s="25"/>
      <c r="R76" s="18"/>
      <c r="S76" s="18"/>
    </row>
    <row r="77" spans="1:19" ht="30" x14ac:dyDescent="0.25">
      <c r="A77" s="4">
        <v>69</v>
      </c>
      <c r="B77" s="4" t="s">
        <v>300</v>
      </c>
      <c r="C77" s="4" t="s">
        <v>1233</v>
      </c>
      <c r="D77" s="4" t="s">
        <v>1283</v>
      </c>
      <c r="E77" s="4" t="s">
        <v>776</v>
      </c>
      <c r="F77" s="4" t="s">
        <v>782</v>
      </c>
      <c r="G77" s="14">
        <v>22050</v>
      </c>
      <c r="H77" s="4">
        <v>0</v>
      </c>
      <c r="I77" s="14">
        <v>22050</v>
      </c>
      <c r="J77" s="14">
        <v>632.84</v>
      </c>
      <c r="K77" s="14">
        <v>0</v>
      </c>
      <c r="L77" s="14">
        <v>670.32</v>
      </c>
      <c r="M77" s="14">
        <v>1537.45</v>
      </c>
      <c r="N77" s="14">
        <f t="shared" si="2"/>
        <v>2840.61</v>
      </c>
      <c r="O77" s="14">
        <f t="shared" si="3"/>
        <v>19209.39</v>
      </c>
      <c r="Q77" s="25"/>
      <c r="R77" s="18"/>
      <c r="S77" s="18"/>
    </row>
    <row r="78" spans="1:19" ht="30" x14ac:dyDescent="0.25">
      <c r="A78" s="4">
        <v>70</v>
      </c>
      <c r="B78" s="4" t="s">
        <v>196</v>
      </c>
      <c r="C78" s="4" t="s">
        <v>1233</v>
      </c>
      <c r="D78" s="4" t="s">
        <v>197</v>
      </c>
      <c r="E78" s="4" t="s">
        <v>776</v>
      </c>
      <c r="F78" s="4" t="s">
        <v>783</v>
      </c>
      <c r="G78" s="14">
        <v>22000</v>
      </c>
      <c r="H78" s="4">
        <v>0</v>
      </c>
      <c r="I78" s="14">
        <v>22000</v>
      </c>
      <c r="J78" s="14">
        <v>631.4</v>
      </c>
      <c r="K78" s="14">
        <v>0</v>
      </c>
      <c r="L78" s="14">
        <v>668.8</v>
      </c>
      <c r="M78" s="32">
        <v>20231.89</v>
      </c>
      <c r="N78" s="14">
        <f t="shared" si="2"/>
        <v>21532.09</v>
      </c>
      <c r="O78" s="14">
        <f t="shared" si="3"/>
        <v>467.90999999999985</v>
      </c>
      <c r="Q78" s="25"/>
      <c r="R78" s="18"/>
      <c r="S78" s="18"/>
    </row>
    <row r="79" spans="1:19" ht="30" x14ac:dyDescent="0.25">
      <c r="A79" s="4">
        <v>71</v>
      </c>
      <c r="B79" s="4" t="s">
        <v>692</v>
      </c>
      <c r="C79" s="4" t="s">
        <v>1233</v>
      </c>
      <c r="D79" s="4" t="s">
        <v>693</v>
      </c>
      <c r="E79" s="4" t="s">
        <v>774</v>
      </c>
      <c r="F79" s="4" t="s">
        <v>783</v>
      </c>
      <c r="G79" s="14">
        <v>30000</v>
      </c>
      <c r="H79" s="4">
        <v>0</v>
      </c>
      <c r="I79" s="14">
        <v>30000</v>
      </c>
      <c r="J79" s="14">
        <v>861</v>
      </c>
      <c r="K79" s="14">
        <v>0</v>
      </c>
      <c r="L79" s="14">
        <v>912</v>
      </c>
      <c r="M79" s="14">
        <v>1111.5</v>
      </c>
      <c r="N79" s="14">
        <f t="shared" si="2"/>
        <v>2884.5</v>
      </c>
      <c r="O79" s="14">
        <f t="shared" si="3"/>
        <v>27115.5</v>
      </c>
      <c r="Q79" s="25"/>
      <c r="R79" s="18"/>
      <c r="S79" s="18"/>
    </row>
    <row r="80" spans="1:19" ht="30" x14ac:dyDescent="0.25">
      <c r="A80" s="4">
        <v>72</v>
      </c>
      <c r="B80" s="4" t="s">
        <v>480</v>
      </c>
      <c r="C80" s="4" t="s">
        <v>1233</v>
      </c>
      <c r="D80" s="4" t="s">
        <v>45</v>
      </c>
      <c r="E80" s="4" t="s">
        <v>774</v>
      </c>
      <c r="F80" s="4" t="s">
        <v>783</v>
      </c>
      <c r="G80" s="14">
        <v>22050</v>
      </c>
      <c r="H80" s="4">
        <v>0</v>
      </c>
      <c r="I80" s="14">
        <v>22050</v>
      </c>
      <c r="J80" s="14">
        <v>632.84</v>
      </c>
      <c r="K80" s="14">
        <v>0</v>
      </c>
      <c r="L80" s="14">
        <v>670.32</v>
      </c>
      <c r="M80" s="1">
        <v>495</v>
      </c>
      <c r="N80" s="14">
        <f t="shared" si="2"/>
        <v>1798.16</v>
      </c>
      <c r="O80" s="14">
        <f t="shared" si="3"/>
        <v>20251.84</v>
      </c>
      <c r="Q80" s="25"/>
      <c r="R80" s="18"/>
      <c r="S80" s="18"/>
    </row>
    <row r="81" spans="1:19" ht="30" x14ac:dyDescent="0.25">
      <c r="A81" s="4">
        <v>73</v>
      </c>
      <c r="B81" s="4" t="s">
        <v>594</v>
      </c>
      <c r="C81" s="4" t="s">
        <v>1233</v>
      </c>
      <c r="D81" s="4" t="s">
        <v>1284</v>
      </c>
      <c r="E81" s="4" t="s">
        <v>775</v>
      </c>
      <c r="F81" s="4" t="s">
        <v>783</v>
      </c>
      <c r="G81" s="14">
        <v>11000</v>
      </c>
      <c r="H81" s="4">
        <v>0</v>
      </c>
      <c r="I81" s="14">
        <v>11000</v>
      </c>
      <c r="J81" s="14">
        <v>315.7</v>
      </c>
      <c r="K81" s="14">
        <v>0</v>
      </c>
      <c r="L81" s="14">
        <v>334.4</v>
      </c>
      <c r="M81" s="14">
        <v>1537.45</v>
      </c>
      <c r="N81" s="14">
        <f t="shared" si="2"/>
        <v>2187.5500000000002</v>
      </c>
      <c r="O81" s="14">
        <f t="shared" si="3"/>
        <v>8812.4500000000007</v>
      </c>
      <c r="Q81" s="25"/>
      <c r="R81" s="18"/>
      <c r="S81" s="18"/>
    </row>
    <row r="82" spans="1:19" ht="30" x14ac:dyDescent="0.25">
      <c r="A82" s="4">
        <v>74</v>
      </c>
      <c r="B82" s="4" t="s">
        <v>602</v>
      </c>
      <c r="C82" s="4" t="s">
        <v>1192</v>
      </c>
      <c r="D82" s="4" t="s">
        <v>603</v>
      </c>
      <c r="E82" s="4" t="s">
        <v>775</v>
      </c>
      <c r="F82" s="4" t="s">
        <v>782</v>
      </c>
      <c r="G82" s="14">
        <v>26000</v>
      </c>
      <c r="H82" s="4">
        <v>0</v>
      </c>
      <c r="I82" s="14">
        <v>26000</v>
      </c>
      <c r="J82" s="14">
        <v>746.2</v>
      </c>
      <c r="K82" s="14">
        <v>0</v>
      </c>
      <c r="L82" s="14">
        <v>790.4</v>
      </c>
      <c r="M82" s="14">
        <v>25</v>
      </c>
      <c r="N82" s="14">
        <f t="shared" si="2"/>
        <v>1561.6</v>
      </c>
      <c r="O82" s="14">
        <f t="shared" si="3"/>
        <v>24438.400000000001</v>
      </c>
      <c r="Q82" s="25"/>
      <c r="R82" s="18"/>
      <c r="S82" s="18"/>
    </row>
    <row r="83" spans="1:19" ht="24.75" customHeight="1" x14ac:dyDescent="0.25">
      <c r="A83" s="4">
        <v>75</v>
      </c>
      <c r="B83" s="4" t="s">
        <v>549</v>
      </c>
      <c r="C83" s="4" t="s">
        <v>1285</v>
      </c>
      <c r="D83" s="4" t="s">
        <v>350</v>
      </c>
      <c r="E83" s="4" t="s">
        <v>775</v>
      </c>
      <c r="F83" s="4" t="s">
        <v>782</v>
      </c>
      <c r="G83" s="14">
        <v>25000</v>
      </c>
      <c r="H83" s="4">
        <v>0</v>
      </c>
      <c r="I83" s="14">
        <v>25000</v>
      </c>
      <c r="J83" s="14">
        <v>717.5</v>
      </c>
      <c r="K83" s="14">
        <v>0</v>
      </c>
      <c r="L83" s="14">
        <v>760</v>
      </c>
      <c r="M83" s="32">
        <v>3594.5</v>
      </c>
      <c r="N83" s="14">
        <f t="shared" si="2"/>
        <v>5072</v>
      </c>
      <c r="O83" s="14">
        <f t="shared" si="3"/>
        <v>19928</v>
      </c>
      <c r="Q83" s="25"/>
      <c r="R83" s="18"/>
      <c r="S83" s="18"/>
    </row>
    <row r="84" spans="1:19" ht="30" x14ac:dyDescent="0.25">
      <c r="A84" s="4">
        <v>76</v>
      </c>
      <c r="B84" s="4" t="s">
        <v>122</v>
      </c>
      <c r="C84" s="4" t="s">
        <v>1286</v>
      </c>
      <c r="D84" s="4" t="s">
        <v>1287</v>
      </c>
      <c r="E84" s="4" t="s">
        <v>776</v>
      </c>
      <c r="F84" s="4" t="s">
        <v>783</v>
      </c>
      <c r="G84" s="14">
        <v>100000</v>
      </c>
      <c r="H84" s="4">
        <v>0</v>
      </c>
      <c r="I84" s="14">
        <v>100000</v>
      </c>
      <c r="J84" s="14">
        <v>2870</v>
      </c>
      <c r="K84" s="14">
        <v>12105.37</v>
      </c>
      <c r="L84" s="14">
        <v>3040</v>
      </c>
      <c r="M84" s="14">
        <v>6057.4</v>
      </c>
      <c r="N84" s="14">
        <f t="shared" si="2"/>
        <v>24072.770000000004</v>
      </c>
      <c r="O84" s="14">
        <f t="shared" si="3"/>
        <v>75927.23</v>
      </c>
      <c r="Q84" s="25"/>
      <c r="R84" s="18"/>
      <c r="S84" s="18"/>
    </row>
    <row r="85" spans="1:19" ht="24.75" customHeight="1" x14ac:dyDescent="0.25">
      <c r="A85" s="4">
        <v>77</v>
      </c>
      <c r="B85" s="4" t="s">
        <v>1311</v>
      </c>
      <c r="C85" s="4" t="s">
        <v>1286</v>
      </c>
      <c r="D85" s="4" t="s">
        <v>1122</v>
      </c>
      <c r="E85" s="4" t="s">
        <v>774</v>
      </c>
      <c r="F85" s="4" t="s">
        <v>782</v>
      </c>
      <c r="G85" s="14">
        <v>35000</v>
      </c>
      <c r="H85" s="4">
        <v>0</v>
      </c>
      <c r="I85" s="14">
        <v>35000</v>
      </c>
      <c r="J85" s="20">
        <v>1004.5</v>
      </c>
      <c r="K85" s="14">
        <v>0</v>
      </c>
      <c r="L85" s="20">
        <v>1064</v>
      </c>
      <c r="M85" s="14">
        <v>1537.45</v>
      </c>
      <c r="N85" s="14">
        <f t="shared" si="2"/>
        <v>3605.95</v>
      </c>
      <c r="O85" s="14">
        <f t="shared" si="3"/>
        <v>31394.05</v>
      </c>
      <c r="Q85" s="25"/>
      <c r="R85" s="18"/>
      <c r="S85" s="18"/>
    </row>
    <row r="86" spans="1:19" ht="24.75" customHeight="1" x14ac:dyDescent="0.25">
      <c r="A86" s="4">
        <v>78</v>
      </c>
      <c r="B86" s="4" t="s">
        <v>703</v>
      </c>
      <c r="C86" s="4" t="s">
        <v>1253</v>
      </c>
      <c r="D86" s="4" t="s">
        <v>40</v>
      </c>
      <c r="E86" s="4" t="s">
        <v>774</v>
      </c>
      <c r="F86" s="4" t="s">
        <v>783</v>
      </c>
      <c r="G86" s="14">
        <v>60000</v>
      </c>
      <c r="H86" s="4">
        <v>0</v>
      </c>
      <c r="I86" s="14">
        <v>60000</v>
      </c>
      <c r="J86" s="14">
        <v>1722</v>
      </c>
      <c r="K86" s="14">
        <v>3486.68</v>
      </c>
      <c r="L86" s="14">
        <v>1824</v>
      </c>
      <c r="M86" s="14">
        <v>25</v>
      </c>
      <c r="N86" s="14">
        <f t="shared" ref="N86:N147" si="4">+J86+K86+L86+M86</f>
        <v>7057.68</v>
      </c>
      <c r="O86" s="14">
        <f t="shared" si="3"/>
        <v>52942.32</v>
      </c>
      <c r="Q86" s="25"/>
      <c r="R86" s="18"/>
      <c r="S86" s="18"/>
    </row>
    <row r="87" spans="1:19" ht="24.75" customHeight="1" x14ac:dyDescent="0.25">
      <c r="A87" s="4">
        <v>79</v>
      </c>
      <c r="B87" s="4" t="s">
        <v>289</v>
      </c>
      <c r="C87" s="4" t="s">
        <v>1253</v>
      </c>
      <c r="D87" s="4" t="s">
        <v>290</v>
      </c>
      <c r="E87" s="4" t="s">
        <v>774</v>
      </c>
      <c r="F87" s="4" t="s">
        <v>783</v>
      </c>
      <c r="G87" s="14">
        <v>45000</v>
      </c>
      <c r="H87" s="4">
        <v>0</v>
      </c>
      <c r="I87" s="14">
        <v>45000</v>
      </c>
      <c r="J87" s="14">
        <v>1291.5</v>
      </c>
      <c r="K87" s="14">
        <v>1148.33</v>
      </c>
      <c r="L87" s="14">
        <v>1368</v>
      </c>
      <c r="M87" s="14">
        <v>2035.8</v>
      </c>
      <c r="N87" s="14">
        <f t="shared" si="4"/>
        <v>5843.63</v>
      </c>
      <c r="O87" s="14">
        <f t="shared" si="3"/>
        <v>39156.370000000003</v>
      </c>
      <c r="Q87" s="25"/>
      <c r="R87" s="18"/>
      <c r="S87" s="18"/>
    </row>
    <row r="88" spans="1:19" ht="24.75" customHeight="1" x14ac:dyDescent="0.25">
      <c r="A88" s="4">
        <v>80</v>
      </c>
      <c r="B88" s="4" t="s">
        <v>670</v>
      </c>
      <c r="C88" s="4" t="s">
        <v>1253</v>
      </c>
      <c r="D88" s="4" t="s">
        <v>671</v>
      </c>
      <c r="E88" s="4" t="s">
        <v>775</v>
      </c>
      <c r="F88" s="4" t="s">
        <v>782</v>
      </c>
      <c r="G88" s="14">
        <v>22050</v>
      </c>
      <c r="H88" s="4">
        <v>0</v>
      </c>
      <c r="I88" s="14">
        <v>22050</v>
      </c>
      <c r="J88" s="14">
        <v>632.84</v>
      </c>
      <c r="K88" s="14">
        <v>0</v>
      </c>
      <c r="L88" s="14">
        <v>670.32</v>
      </c>
      <c r="M88" s="14">
        <v>1537.45</v>
      </c>
      <c r="N88" s="14">
        <f t="shared" si="4"/>
        <v>2840.61</v>
      </c>
      <c r="O88" s="14">
        <f t="shared" si="3"/>
        <v>19209.39</v>
      </c>
      <c r="Q88" s="25"/>
      <c r="R88" s="18"/>
      <c r="S88" s="18"/>
    </row>
    <row r="89" spans="1:19" ht="24.75" customHeight="1" x14ac:dyDescent="0.25">
      <c r="A89" s="4">
        <v>81</v>
      </c>
      <c r="B89" s="4" t="s">
        <v>595</v>
      </c>
      <c r="C89" s="4" t="s">
        <v>1253</v>
      </c>
      <c r="D89" s="4" t="s">
        <v>27</v>
      </c>
      <c r="E89" s="4" t="s">
        <v>774</v>
      </c>
      <c r="F89" s="4" t="s">
        <v>783</v>
      </c>
      <c r="G89" s="14">
        <v>45000</v>
      </c>
      <c r="H89" s="4">
        <v>0</v>
      </c>
      <c r="I89" s="14">
        <v>45000</v>
      </c>
      <c r="J89" s="14">
        <v>1291.5</v>
      </c>
      <c r="K89" s="14">
        <v>1148.33</v>
      </c>
      <c r="L89" s="14">
        <v>1368</v>
      </c>
      <c r="M89" s="14">
        <v>25</v>
      </c>
      <c r="N89" s="14">
        <f t="shared" si="4"/>
        <v>3832.83</v>
      </c>
      <c r="O89" s="14">
        <f t="shared" si="3"/>
        <v>41167.17</v>
      </c>
      <c r="Q89" s="25"/>
      <c r="R89" s="18"/>
      <c r="S89" s="18"/>
    </row>
    <row r="90" spans="1:19" ht="24.75" customHeight="1" x14ac:dyDescent="0.25">
      <c r="A90" s="4">
        <v>82</v>
      </c>
      <c r="B90" s="4" t="s">
        <v>551</v>
      </c>
      <c r="C90" s="4" t="s">
        <v>1191</v>
      </c>
      <c r="D90" s="4" t="s">
        <v>350</v>
      </c>
      <c r="E90" s="4" t="s">
        <v>775</v>
      </c>
      <c r="F90" s="4" t="s">
        <v>783</v>
      </c>
      <c r="G90" s="14">
        <v>25000</v>
      </c>
      <c r="H90" s="4">
        <v>0</v>
      </c>
      <c r="I90" s="14">
        <v>25000</v>
      </c>
      <c r="J90" s="14">
        <v>717.5</v>
      </c>
      <c r="K90" s="14">
        <v>0</v>
      </c>
      <c r="L90" s="14">
        <v>760</v>
      </c>
      <c r="M90" s="14">
        <v>25</v>
      </c>
      <c r="N90" s="14">
        <f t="shared" si="4"/>
        <v>1502.5</v>
      </c>
      <c r="O90" s="14">
        <f t="shared" si="3"/>
        <v>23497.5</v>
      </c>
      <c r="Q90" s="25"/>
      <c r="R90" s="18"/>
      <c r="S90" s="18"/>
    </row>
    <row r="91" spans="1:19" ht="24.75" customHeight="1" x14ac:dyDescent="0.25">
      <c r="A91" s="4">
        <v>83</v>
      </c>
      <c r="B91" s="4" t="s">
        <v>319</v>
      </c>
      <c r="C91" s="4" t="s">
        <v>1191</v>
      </c>
      <c r="D91" s="4" t="s">
        <v>45</v>
      </c>
      <c r="E91" s="4" t="s">
        <v>775</v>
      </c>
      <c r="F91" s="4" t="s">
        <v>782</v>
      </c>
      <c r="G91" s="14">
        <v>22050</v>
      </c>
      <c r="H91" s="4">
        <v>0</v>
      </c>
      <c r="I91" s="14">
        <v>22050</v>
      </c>
      <c r="J91" s="14">
        <v>632.84</v>
      </c>
      <c r="K91" s="14">
        <v>0</v>
      </c>
      <c r="L91" s="14">
        <v>670.32</v>
      </c>
      <c r="M91" s="1">
        <v>695</v>
      </c>
      <c r="N91" s="14">
        <f t="shared" si="4"/>
        <v>1998.16</v>
      </c>
      <c r="O91" s="14">
        <f t="shared" si="3"/>
        <v>20051.84</v>
      </c>
      <c r="Q91" s="25"/>
      <c r="R91" s="18"/>
      <c r="S91" s="18"/>
    </row>
    <row r="92" spans="1:19" ht="24.75" customHeight="1" x14ac:dyDescent="0.25">
      <c r="A92" s="4">
        <v>84</v>
      </c>
      <c r="B92" s="4" t="s">
        <v>706</v>
      </c>
      <c r="C92" s="4" t="s">
        <v>1252</v>
      </c>
      <c r="D92" s="4" t="s">
        <v>1288</v>
      </c>
      <c r="E92" s="4" t="s">
        <v>774</v>
      </c>
      <c r="F92" s="4" t="s">
        <v>783</v>
      </c>
      <c r="G92" s="14">
        <v>60000</v>
      </c>
      <c r="H92" s="4">
        <v>0</v>
      </c>
      <c r="I92" s="14">
        <v>60000</v>
      </c>
      <c r="J92" s="14">
        <v>1722</v>
      </c>
      <c r="K92" s="14">
        <v>3184.19</v>
      </c>
      <c r="L92" s="14">
        <v>1824</v>
      </c>
      <c r="M92" s="14">
        <v>1537.45</v>
      </c>
      <c r="N92" s="14">
        <f t="shared" si="4"/>
        <v>8267.6400000000012</v>
      </c>
      <c r="O92" s="14">
        <f t="shared" si="3"/>
        <v>51732.36</v>
      </c>
      <c r="Q92" s="25"/>
      <c r="R92" s="18"/>
      <c r="S92" s="18"/>
    </row>
    <row r="93" spans="1:19" ht="24.75" customHeight="1" x14ac:dyDescent="0.25">
      <c r="A93" s="4">
        <v>85</v>
      </c>
      <c r="B93" s="4" t="s">
        <v>485</v>
      </c>
      <c r="C93" s="4" t="s">
        <v>1252</v>
      </c>
      <c r="D93" s="4" t="s">
        <v>341</v>
      </c>
      <c r="E93" s="4" t="s">
        <v>775</v>
      </c>
      <c r="F93" s="4" t="s">
        <v>783</v>
      </c>
      <c r="G93" s="14">
        <v>22050</v>
      </c>
      <c r="H93" s="4">
        <v>0</v>
      </c>
      <c r="I93" s="14">
        <v>22050</v>
      </c>
      <c r="J93" s="14">
        <v>632.84</v>
      </c>
      <c r="K93" s="14">
        <v>0</v>
      </c>
      <c r="L93" s="14">
        <v>670.32</v>
      </c>
      <c r="M93" s="14">
        <v>4046.6</v>
      </c>
      <c r="N93" s="14">
        <f t="shared" si="4"/>
        <v>5349.76</v>
      </c>
      <c r="O93" s="14">
        <f t="shared" si="3"/>
        <v>16700.239999999998</v>
      </c>
      <c r="Q93" s="25"/>
      <c r="R93" s="18"/>
      <c r="S93" s="18"/>
    </row>
    <row r="94" spans="1:19" ht="24.75" customHeight="1" x14ac:dyDescent="0.25">
      <c r="A94" s="4">
        <v>86</v>
      </c>
      <c r="B94" s="4" t="s">
        <v>291</v>
      </c>
      <c r="C94" s="4" t="s">
        <v>1252</v>
      </c>
      <c r="D94" s="4" t="s">
        <v>292</v>
      </c>
      <c r="E94" s="4" t="s">
        <v>774</v>
      </c>
      <c r="F94" s="4" t="s">
        <v>783</v>
      </c>
      <c r="G94" s="14">
        <v>35000</v>
      </c>
      <c r="H94" s="4">
        <v>0</v>
      </c>
      <c r="I94" s="14">
        <v>35000</v>
      </c>
      <c r="J94" s="14">
        <v>1004.5</v>
      </c>
      <c r="K94" s="14">
        <v>0</v>
      </c>
      <c r="L94" s="14">
        <v>1064</v>
      </c>
      <c r="M94" s="14">
        <v>25</v>
      </c>
      <c r="N94" s="14">
        <f t="shared" si="4"/>
        <v>2093.5</v>
      </c>
      <c r="O94" s="14">
        <f t="shared" si="3"/>
        <v>32906.5</v>
      </c>
      <c r="Q94" s="25"/>
      <c r="R94" s="18"/>
      <c r="S94" s="18"/>
    </row>
    <row r="95" spans="1:19" ht="24.75" customHeight="1" x14ac:dyDescent="0.25">
      <c r="A95" s="4">
        <v>87</v>
      </c>
      <c r="B95" s="4" t="s">
        <v>265</v>
      </c>
      <c r="C95" s="4" t="s">
        <v>1252</v>
      </c>
      <c r="D95" s="4" t="s">
        <v>148</v>
      </c>
      <c r="E95" s="4" t="s">
        <v>774</v>
      </c>
      <c r="F95" s="4" t="s">
        <v>783</v>
      </c>
      <c r="G95" s="14">
        <v>26250</v>
      </c>
      <c r="H95" s="4">
        <v>0</v>
      </c>
      <c r="I95" s="14">
        <v>26250</v>
      </c>
      <c r="J95" s="14">
        <v>753.38</v>
      </c>
      <c r="K95" s="14">
        <v>0</v>
      </c>
      <c r="L95" s="14">
        <v>798</v>
      </c>
      <c r="M95" s="14">
        <v>25</v>
      </c>
      <c r="N95" s="14">
        <f t="shared" si="4"/>
        <v>1576.38</v>
      </c>
      <c r="O95" s="14">
        <f t="shared" si="3"/>
        <v>24673.62</v>
      </c>
      <c r="Q95" s="25"/>
      <c r="R95" s="18"/>
      <c r="S95" s="18"/>
    </row>
    <row r="96" spans="1:19" ht="24.75" customHeight="1" x14ac:dyDescent="0.25">
      <c r="A96" s="4">
        <v>88</v>
      </c>
      <c r="B96" s="4" t="s">
        <v>1375</v>
      </c>
      <c r="C96" s="4" t="s">
        <v>142</v>
      </c>
      <c r="D96" s="4" t="s">
        <v>308</v>
      </c>
      <c r="E96" s="4" t="s">
        <v>775</v>
      </c>
      <c r="F96" s="4" t="s">
        <v>783</v>
      </c>
      <c r="G96" s="32">
        <v>11000</v>
      </c>
      <c r="H96">
        <v>0</v>
      </c>
      <c r="I96" s="32">
        <v>11000</v>
      </c>
      <c r="J96">
        <v>315.7</v>
      </c>
      <c r="K96">
        <v>0</v>
      </c>
      <c r="L96">
        <v>334.4</v>
      </c>
      <c r="M96">
        <v>25</v>
      </c>
      <c r="N96">
        <v>675.1</v>
      </c>
      <c r="O96" s="32">
        <v>10324.9</v>
      </c>
      <c r="Q96" s="25"/>
      <c r="R96" s="18"/>
      <c r="S96" s="18"/>
    </row>
    <row r="97" spans="1:19" ht="24.75" customHeight="1" x14ac:dyDescent="0.25">
      <c r="A97" s="4">
        <v>89</v>
      </c>
      <c r="B97" s="4" t="s">
        <v>28</v>
      </c>
      <c r="C97" s="4" t="s">
        <v>142</v>
      </c>
      <c r="D97" s="4" t="s">
        <v>1289</v>
      </c>
      <c r="E97" s="4" t="s">
        <v>774</v>
      </c>
      <c r="F97" s="4" t="s">
        <v>782</v>
      </c>
      <c r="G97" s="14">
        <v>50000</v>
      </c>
      <c r="H97" s="4">
        <v>0</v>
      </c>
      <c r="I97" s="14">
        <v>50000</v>
      </c>
      <c r="J97" s="14">
        <v>1435</v>
      </c>
      <c r="K97" s="14">
        <v>1854</v>
      </c>
      <c r="L97" s="14">
        <v>1520</v>
      </c>
      <c r="M97" s="14">
        <v>6457.4</v>
      </c>
      <c r="N97" s="14">
        <f t="shared" si="4"/>
        <v>11266.4</v>
      </c>
      <c r="O97" s="14">
        <f t="shared" si="3"/>
        <v>38733.599999999999</v>
      </c>
      <c r="Q97" s="25"/>
      <c r="R97" s="18"/>
      <c r="S97" s="18"/>
    </row>
    <row r="98" spans="1:19" ht="24.75" customHeight="1" x14ac:dyDescent="0.25">
      <c r="A98" s="4">
        <v>90</v>
      </c>
      <c r="B98" s="4" t="s">
        <v>241</v>
      </c>
      <c r="C98" s="4" t="s">
        <v>142</v>
      </c>
      <c r="D98" s="4" t="s">
        <v>45</v>
      </c>
      <c r="E98" s="4" t="s">
        <v>774</v>
      </c>
      <c r="F98" s="4" t="s">
        <v>783</v>
      </c>
      <c r="G98" s="14">
        <v>26000</v>
      </c>
      <c r="H98" s="4">
        <v>0</v>
      </c>
      <c r="I98" s="14">
        <v>26000</v>
      </c>
      <c r="J98" s="14">
        <v>746.2</v>
      </c>
      <c r="K98" s="14">
        <v>0</v>
      </c>
      <c r="L98" s="14">
        <v>790.4</v>
      </c>
      <c r="M98" s="1">
        <v>495</v>
      </c>
      <c r="N98" s="14">
        <f t="shared" si="4"/>
        <v>2031.6</v>
      </c>
      <c r="O98" s="14">
        <f t="shared" si="3"/>
        <v>23968.400000000001</v>
      </c>
      <c r="Q98" s="25"/>
      <c r="R98" s="18"/>
      <c r="S98" s="18"/>
    </row>
    <row r="99" spans="1:19" ht="24.75" customHeight="1" x14ac:dyDescent="0.25">
      <c r="A99" s="4">
        <v>91</v>
      </c>
      <c r="B99" s="4" t="s">
        <v>260</v>
      </c>
      <c r="C99" s="4" t="s">
        <v>142</v>
      </c>
      <c r="D99" s="4" t="s">
        <v>160</v>
      </c>
      <c r="E99" s="4" t="s">
        <v>775</v>
      </c>
      <c r="F99" s="4" t="s">
        <v>782</v>
      </c>
      <c r="G99" s="14">
        <v>11000</v>
      </c>
      <c r="H99" s="4">
        <v>0</v>
      </c>
      <c r="I99" s="14">
        <v>11000</v>
      </c>
      <c r="J99" s="14">
        <v>315.7</v>
      </c>
      <c r="K99" s="14">
        <v>0</v>
      </c>
      <c r="L99" s="14">
        <v>334.4</v>
      </c>
      <c r="M99" s="14">
        <v>25</v>
      </c>
      <c r="N99" s="14">
        <f t="shared" si="4"/>
        <v>675.09999999999991</v>
      </c>
      <c r="O99" s="14">
        <f t="shared" si="3"/>
        <v>10324.9</v>
      </c>
      <c r="Q99" s="25"/>
      <c r="R99" s="18"/>
      <c r="S99" s="18"/>
    </row>
    <row r="100" spans="1:19" ht="24.75" customHeight="1" x14ac:dyDescent="0.25">
      <c r="A100" s="4">
        <v>92</v>
      </c>
      <c r="B100" s="4" t="s">
        <v>310</v>
      </c>
      <c r="C100" s="4" t="s">
        <v>142</v>
      </c>
      <c r="D100" s="4" t="s">
        <v>21</v>
      </c>
      <c r="E100" s="4" t="s">
        <v>774</v>
      </c>
      <c r="F100" s="4" t="s">
        <v>783</v>
      </c>
      <c r="G100" s="14">
        <v>50000</v>
      </c>
      <c r="H100" s="4">
        <v>0</v>
      </c>
      <c r="I100" s="14">
        <v>50000</v>
      </c>
      <c r="J100" s="14">
        <v>1435</v>
      </c>
      <c r="K100" s="14">
        <v>1854</v>
      </c>
      <c r="L100" s="14">
        <v>1520</v>
      </c>
      <c r="M100" s="14">
        <v>1025</v>
      </c>
      <c r="N100" s="14">
        <f t="shared" si="4"/>
        <v>5834</v>
      </c>
      <c r="O100" s="14">
        <f t="shared" si="3"/>
        <v>44166</v>
      </c>
      <c r="Q100" s="25"/>
      <c r="R100" s="18"/>
      <c r="S100" s="18"/>
    </row>
    <row r="101" spans="1:19" ht="24.75" customHeight="1" x14ac:dyDescent="0.25">
      <c r="A101" s="4">
        <v>93</v>
      </c>
      <c r="B101" s="4" t="s">
        <v>314</v>
      </c>
      <c r="C101" s="4" t="s">
        <v>142</v>
      </c>
      <c r="D101" s="4" t="s">
        <v>45</v>
      </c>
      <c r="E101" s="4" t="s">
        <v>775</v>
      </c>
      <c r="F101" s="4" t="s">
        <v>783</v>
      </c>
      <c r="G101" s="14">
        <v>22050</v>
      </c>
      <c r="H101" s="4">
        <v>0</v>
      </c>
      <c r="I101" s="14">
        <v>22050</v>
      </c>
      <c r="J101" s="14">
        <v>632.84</v>
      </c>
      <c r="K101" s="14">
        <v>0</v>
      </c>
      <c r="L101" s="14">
        <v>670.32</v>
      </c>
      <c r="M101" s="14">
        <v>25</v>
      </c>
      <c r="N101" s="14">
        <f t="shared" si="4"/>
        <v>1328.16</v>
      </c>
      <c r="O101" s="14">
        <f t="shared" si="3"/>
        <v>20721.84</v>
      </c>
      <c r="Q101" s="25"/>
      <c r="R101" s="18"/>
      <c r="S101" s="18"/>
    </row>
    <row r="102" spans="1:19" ht="24.75" customHeight="1" x14ac:dyDescent="0.25">
      <c r="A102" s="4">
        <v>94</v>
      </c>
      <c r="B102" s="4" t="s">
        <v>320</v>
      </c>
      <c r="C102" s="4" t="s">
        <v>142</v>
      </c>
      <c r="D102" s="4" t="s">
        <v>27</v>
      </c>
      <c r="E102" s="4" t="s">
        <v>774</v>
      </c>
      <c r="F102" s="4" t="s">
        <v>782</v>
      </c>
      <c r="G102" s="14">
        <v>50000</v>
      </c>
      <c r="H102" s="4">
        <v>0</v>
      </c>
      <c r="I102" s="14">
        <v>50000</v>
      </c>
      <c r="J102" s="14">
        <v>1435</v>
      </c>
      <c r="K102" s="14">
        <v>1854</v>
      </c>
      <c r="L102" s="14">
        <v>1520</v>
      </c>
      <c r="M102" s="14">
        <v>425</v>
      </c>
      <c r="N102" s="14">
        <f t="shared" si="4"/>
        <v>5234</v>
      </c>
      <c r="O102" s="14">
        <f t="shared" si="3"/>
        <v>44766</v>
      </c>
      <c r="Q102" s="25"/>
      <c r="R102" s="18"/>
      <c r="S102" s="18"/>
    </row>
    <row r="103" spans="1:19" ht="24.75" customHeight="1" x14ac:dyDescent="0.25">
      <c r="A103" s="4">
        <v>95</v>
      </c>
      <c r="B103" s="4" t="s">
        <v>526</v>
      </c>
      <c r="C103" s="4" t="s">
        <v>142</v>
      </c>
      <c r="D103" s="4" t="s">
        <v>45</v>
      </c>
      <c r="E103" s="4" t="s">
        <v>775</v>
      </c>
      <c r="F103" s="4" t="s">
        <v>783</v>
      </c>
      <c r="G103" s="14">
        <v>30000</v>
      </c>
      <c r="H103" s="4">
        <v>0</v>
      </c>
      <c r="I103" s="14">
        <v>30000</v>
      </c>
      <c r="J103" s="14">
        <v>861</v>
      </c>
      <c r="K103" s="14">
        <v>0</v>
      </c>
      <c r="L103" s="14">
        <v>912</v>
      </c>
      <c r="M103" s="14">
        <v>25</v>
      </c>
      <c r="N103" s="14">
        <v>1798</v>
      </c>
      <c r="O103" s="14">
        <v>28202</v>
      </c>
      <c r="Q103" s="25"/>
      <c r="R103" s="18"/>
      <c r="S103" s="18"/>
    </row>
    <row r="104" spans="1:19" ht="24.75" customHeight="1" x14ac:dyDescent="0.25">
      <c r="A104" s="4">
        <v>96</v>
      </c>
      <c r="B104" s="4" t="s">
        <v>330</v>
      </c>
      <c r="C104" s="4" t="s">
        <v>142</v>
      </c>
      <c r="D104" s="4" t="s">
        <v>21</v>
      </c>
      <c r="E104" s="4" t="s">
        <v>776</v>
      </c>
      <c r="F104" s="4" t="s">
        <v>783</v>
      </c>
      <c r="G104" s="14">
        <v>50000</v>
      </c>
      <c r="H104" s="4">
        <v>0</v>
      </c>
      <c r="I104" s="14">
        <v>50000</v>
      </c>
      <c r="J104" s="14">
        <v>1435</v>
      </c>
      <c r="K104" s="14">
        <v>1854</v>
      </c>
      <c r="L104" s="14">
        <v>1520</v>
      </c>
      <c r="M104" s="14">
        <v>125</v>
      </c>
      <c r="N104" s="14">
        <f t="shared" si="4"/>
        <v>4934</v>
      </c>
      <c r="O104" s="14">
        <f t="shared" si="3"/>
        <v>45066</v>
      </c>
      <c r="Q104" s="25"/>
      <c r="R104" s="18"/>
      <c r="S104" s="18"/>
    </row>
    <row r="105" spans="1:19" ht="24.75" customHeight="1" x14ac:dyDescent="0.25">
      <c r="A105" s="4">
        <v>97</v>
      </c>
      <c r="B105" s="4" t="s">
        <v>380</v>
      </c>
      <c r="C105" s="4" t="s">
        <v>142</v>
      </c>
      <c r="D105" s="4" t="s">
        <v>381</v>
      </c>
      <c r="E105" s="4" t="s">
        <v>774</v>
      </c>
      <c r="F105" s="4" t="s">
        <v>783</v>
      </c>
      <c r="G105" s="14">
        <v>50000</v>
      </c>
      <c r="H105" s="4">
        <v>0</v>
      </c>
      <c r="I105" s="14">
        <v>50000</v>
      </c>
      <c r="J105" s="14">
        <v>1435</v>
      </c>
      <c r="K105" s="14">
        <v>1627.13</v>
      </c>
      <c r="L105" s="14">
        <v>1520</v>
      </c>
      <c r="M105" s="14">
        <v>5959.05</v>
      </c>
      <c r="N105" s="14">
        <f t="shared" si="4"/>
        <v>10541.18</v>
      </c>
      <c r="O105" s="14">
        <f t="shared" si="3"/>
        <v>39458.82</v>
      </c>
      <c r="Q105" s="25"/>
      <c r="R105" s="18"/>
      <c r="S105" s="18"/>
    </row>
    <row r="106" spans="1:19" ht="24.75" customHeight="1" x14ac:dyDescent="0.25">
      <c r="A106" s="4">
        <v>98</v>
      </c>
      <c r="B106" s="4" t="s">
        <v>514</v>
      </c>
      <c r="C106" s="4" t="s">
        <v>142</v>
      </c>
      <c r="D106" s="4" t="s">
        <v>139</v>
      </c>
      <c r="E106" s="4" t="s">
        <v>775</v>
      </c>
      <c r="F106" s="4" t="s">
        <v>783</v>
      </c>
      <c r="G106" s="14">
        <v>11000</v>
      </c>
      <c r="H106" s="4">
        <v>0</v>
      </c>
      <c r="I106" s="14">
        <v>11000</v>
      </c>
      <c r="J106" s="14">
        <v>315.7</v>
      </c>
      <c r="K106" s="14">
        <v>0</v>
      </c>
      <c r="L106" s="14">
        <v>334.4</v>
      </c>
      <c r="M106" s="14">
        <v>365</v>
      </c>
      <c r="N106" s="14">
        <f t="shared" si="4"/>
        <v>1015.0999999999999</v>
      </c>
      <c r="O106" s="14">
        <f t="shared" si="3"/>
        <v>9984.9</v>
      </c>
      <c r="Q106" s="25"/>
      <c r="R106" s="18"/>
      <c r="S106" s="18"/>
    </row>
    <row r="107" spans="1:19" ht="24.75" customHeight="1" x14ac:dyDescent="0.25">
      <c r="A107" s="4">
        <v>99</v>
      </c>
      <c r="B107" s="4" t="s">
        <v>540</v>
      </c>
      <c r="C107" s="4" t="s">
        <v>142</v>
      </c>
      <c r="D107" s="4" t="s">
        <v>350</v>
      </c>
      <c r="E107" s="4" t="s">
        <v>775</v>
      </c>
      <c r="F107" s="4" t="s">
        <v>782</v>
      </c>
      <c r="G107" s="14">
        <v>25000</v>
      </c>
      <c r="H107" s="4">
        <v>0</v>
      </c>
      <c r="I107" s="14">
        <v>25000</v>
      </c>
      <c r="J107" s="14">
        <v>717.5</v>
      </c>
      <c r="K107" s="14">
        <v>0</v>
      </c>
      <c r="L107" s="14">
        <v>760</v>
      </c>
      <c r="M107" s="14">
        <v>25</v>
      </c>
      <c r="N107" s="14">
        <f t="shared" si="4"/>
        <v>1502.5</v>
      </c>
      <c r="O107" s="14">
        <f t="shared" si="3"/>
        <v>23497.5</v>
      </c>
      <c r="Q107" s="25"/>
      <c r="R107" s="18"/>
      <c r="S107" s="18"/>
    </row>
    <row r="108" spans="1:19" ht="24.75" customHeight="1" x14ac:dyDescent="0.25">
      <c r="A108" s="4">
        <v>100</v>
      </c>
      <c r="B108" s="4" t="s">
        <v>553</v>
      </c>
      <c r="C108" s="4" t="s">
        <v>142</v>
      </c>
      <c r="D108" s="4" t="s">
        <v>148</v>
      </c>
      <c r="E108" s="4" t="s">
        <v>775</v>
      </c>
      <c r="F108" s="4" t="s">
        <v>782</v>
      </c>
      <c r="G108" s="14">
        <v>11000</v>
      </c>
      <c r="H108" s="4">
        <v>0</v>
      </c>
      <c r="I108" s="14">
        <v>11000</v>
      </c>
      <c r="J108" s="14">
        <v>315.7</v>
      </c>
      <c r="K108" s="14">
        <v>0</v>
      </c>
      <c r="L108" s="14">
        <v>334.4</v>
      </c>
      <c r="M108" s="14">
        <v>25</v>
      </c>
      <c r="N108" s="14">
        <f t="shared" si="4"/>
        <v>675.09999999999991</v>
      </c>
      <c r="O108" s="14">
        <f t="shared" si="3"/>
        <v>10324.9</v>
      </c>
      <c r="Q108" s="25"/>
      <c r="R108" s="18"/>
      <c r="S108" s="18"/>
    </row>
    <row r="109" spans="1:19" ht="24.75" customHeight="1" x14ac:dyDescent="0.25">
      <c r="A109" s="4">
        <v>101</v>
      </c>
      <c r="B109" s="4" t="s">
        <v>554</v>
      </c>
      <c r="C109" s="4" t="s">
        <v>142</v>
      </c>
      <c r="D109" s="4" t="s">
        <v>148</v>
      </c>
      <c r="E109" s="4" t="s">
        <v>775</v>
      </c>
      <c r="F109" s="4" t="s">
        <v>783</v>
      </c>
      <c r="G109" s="14">
        <v>20000</v>
      </c>
      <c r="H109" s="4">
        <v>0</v>
      </c>
      <c r="I109" s="14">
        <v>20000</v>
      </c>
      <c r="J109" s="14">
        <v>574</v>
      </c>
      <c r="K109" s="14">
        <v>0</v>
      </c>
      <c r="L109" s="14">
        <v>608</v>
      </c>
      <c r="M109" s="14">
        <v>25</v>
      </c>
      <c r="N109" s="14">
        <f t="shared" si="4"/>
        <v>1207</v>
      </c>
      <c r="O109" s="14">
        <f t="shared" si="3"/>
        <v>18793</v>
      </c>
      <c r="Q109" s="25"/>
      <c r="R109" s="18"/>
      <c r="S109" s="18"/>
    </row>
    <row r="110" spans="1:19" ht="24.75" customHeight="1" x14ac:dyDescent="0.25">
      <c r="A110" s="4">
        <v>102</v>
      </c>
      <c r="B110" s="4" t="s">
        <v>725</v>
      </c>
      <c r="C110" s="4" t="s">
        <v>142</v>
      </c>
      <c r="D110" s="4" t="s">
        <v>726</v>
      </c>
      <c r="E110" s="4" t="s">
        <v>776</v>
      </c>
      <c r="F110" s="4" t="s">
        <v>783</v>
      </c>
      <c r="G110" s="14">
        <v>50000</v>
      </c>
      <c r="H110" s="4">
        <v>0</v>
      </c>
      <c r="I110" s="14">
        <v>50000</v>
      </c>
      <c r="J110" s="14">
        <v>1435</v>
      </c>
      <c r="K110" s="14">
        <v>1854</v>
      </c>
      <c r="L110" s="14">
        <v>1520</v>
      </c>
      <c r="M110" s="14">
        <v>1385</v>
      </c>
      <c r="N110" s="14">
        <f t="shared" si="4"/>
        <v>6194</v>
      </c>
      <c r="O110" s="14">
        <f t="shared" si="3"/>
        <v>43806</v>
      </c>
      <c r="Q110" s="25"/>
      <c r="R110" s="18"/>
      <c r="S110" s="18"/>
    </row>
    <row r="111" spans="1:19" ht="24.75" customHeight="1" x14ac:dyDescent="0.25">
      <c r="A111" s="4">
        <v>103</v>
      </c>
      <c r="B111" s="4" t="s">
        <v>1324</v>
      </c>
      <c r="C111" s="4" t="s">
        <v>142</v>
      </c>
      <c r="D111" s="4" t="s">
        <v>227</v>
      </c>
      <c r="E111" s="4" t="s">
        <v>775</v>
      </c>
      <c r="F111" s="4" t="s">
        <v>782</v>
      </c>
      <c r="G111" s="14">
        <v>15000</v>
      </c>
      <c r="H111" s="4">
        <v>0</v>
      </c>
      <c r="I111" s="14">
        <v>15000</v>
      </c>
      <c r="J111" s="14">
        <v>430.5</v>
      </c>
      <c r="K111" s="14">
        <v>0</v>
      </c>
      <c r="L111" s="14">
        <v>456</v>
      </c>
      <c r="M111" s="14">
        <v>25</v>
      </c>
      <c r="N111" s="14">
        <v>911.5</v>
      </c>
      <c r="O111" s="14">
        <v>14088.5</v>
      </c>
      <c r="Q111" s="25"/>
      <c r="R111" s="18"/>
      <c r="S111" s="18"/>
    </row>
    <row r="112" spans="1:19" ht="30" x14ac:dyDescent="0.25">
      <c r="A112" s="4">
        <v>104</v>
      </c>
      <c r="B112" s="4" t="s">
        <v>627</v>
      </c>
      <c r="C112" s="4" t="s">
        <v>1236</v>
      </c>
      <c r="D112" s="4" t="s">
        <v>45</v>
      </c>
      <c r="E112" s="4" t="s">
        <v>775</v>
      </c>
      <c r="F112" s="4" t="s">
        <v>783</v>
      </c>
      <c r="G112" s="14">
        <v>22050</v>
      </c>
      <c r="H112" s="4">
        <v>0</v>
      </c>
      <c r="I112" s="14">
        <v>22050</v>
      </c>
      <c r="J112" s="14">
        <v>632.84</v>
      </c>
      <c r="K112" s="14">
        <v>0</v>
      </c>
      <c r="L112" s="14">
        <v>670.32</v>
      </c>
      <c r="M112" s="14">
        <v>25</v>
      </c>
      <c r="N112" s="14">
        <f t="shared" si="4"/>
        <v>1328.16</v>
      </c>
      <c r="O112" s="14">
        <f t="shared" si="3"/>
        <v>20721.84</v>
      </c>
      <c r="Q112" s="25"/>
      <c r="R112" s="18"/>
      <c r="S112" s="18"/>
    </row>
    <row r="113" spans="1:19" ht="24.75" customHeight="1" x14ac:dyDescent="0.25">
      <c r="A113" s="4">
        <v>105</v>
      </c>
      <c r="B113" s="4" t="s">
        <v>402</v>
      </c>
      <c r="C113" s="4" t="s">
        <v>142</v>
      </c>
      <c r="D113" s="4" t="s">
        <v>45</v>
      </c>
      <c r="E113" s="4" t="s">
        <v>775</v>
      </c>
      <c r="F113" s="4" t="s">
        <v>783</v>
      </c>
      <c r="G113" s="14">
        <v>22050</v>
      </c>
      <c r="H113" s="4">
        <v>0</v>
      </c>
      <c r="I113" s="14">
        <v>22050</v>
      </c>
      <c r="J113" s="14">
        <v>632.84</v>
      </c>
      <c r="K113" s="14">
        <v>0</v>
      </c>
      <c r="L113" s="14">
        <v>670.32</v>
      </c>
      <c r="M113" s="14">
        <v>25</v>
      </c>
      <c r="N113" s="14">
        <f t="shared" si="4"/>
        <v>1328.16</v>
      </c>
      <c r="O113" s="14">
        <f t="shared" si="3"/>
        <v>20721.84</v>
      </c>
      <c r="Q113" s="25"/>
      <c r="R113" s="18"/>
      <c r="S113" s="18"/>
    </row>
    <row r="114" spans="1:19" ht="24.75" customHeight="1" x14ac:dyDescent="0.25">
      <c r="A114" s="4">
        <v>106</v>
      </c>
      <c r="B114" s="4" t="s">
        <v>536</v>
      </c>
      <c r="C114" s="4" t="s">
        <v>142</v>
      </c>
      <c r="D114" s="4" t="s">
        <v>94</v>
      </c>
      <c r="E114" s="4" t="s">
        <v>774</v>
      </c>
      <c r="F114" s="4" t="s">
        <v>783</v>
      </c>
      <c r="G114" s="14">
        <v>35000</v>
      </c>
      <c r="H114" s="4">
        <v>0</v>
      </c>
      <c r="I114" s="14">
        <v>35000</v>
      </c>
      <c r="J114" s="14">
        <v>1004.5</v>
      </c>
      <c r="K114" s="14">
        <v>0</v>
      </c>
      <c r="L114" s="14">
        <v>1064</v>
      </c>
      <c r="M114" s="14">
        <v>425</v>
      </c>
      <c r="N114" s="14">
        <f t="shared" si="4"/>
        <v>2493.5</v>
      </c>
      <c r="O114" s="14">
        <f t="shared" si="3"/>
        <v>32506.5</v>
      </c>
      <c r="Q114" s="25"/>
      <c r="R114" s="18"/>
      <c r="S114" s="18"/>
    </row>
    <row r="115" spans="1:19" ht="30" x14ac:dyDescent="0.25">
      <c r="A115" s="4">
        <v>107</v>
      </c>
      <c r="B115" s="4" t="s">
        <v>151</v>
      </c>
      <c r="C115" s="4" t="s">
        <v>1290</v>
      </c>
      <c r="D115" s="4" t="s">
        <v>21</v>
      </c>
      <c r="E115" s="4" t="s">
        <v>776</v>
      </c>
      <c r="F115" s="4" t="s">
        <v>783</v>
      </c>
      <c r="G115" s="14">
        <v>50000</v>
      </c>
      <c r="H115" s="4">
        <v>0</v>
      </c>
      <c r="I115" s="14">
        <v>50000</v>
      </c>
      <c r="J115" s="14">
        <v>1435</v>
      </c>
      <c r="K115" s="14">
        <v>1854</v>
      </c>
      <c r="L115" s="14">
        <v>1520</v>
      </c>
      <c r="M115" s="14">
        <v>14306.19</v>
      </c>
      <c r="N115" s="14">
        <f t="shared" si="4"/>
        <v>19115.190000000002</v>
      </c>
      <c r="O115" s="14">
        <f t="shared" si="3"/>
        <v>30884.809999999998</v>
      </c>
      <c r="Q115" s="25"/>
      <c r="R115" s="18"/>
      <c r="S115" s="18"/>
    </row>
    <row r="116" spans="1:19" ht="30" x14ac:dyDescent="0.25">
      <c r="A116" s="4">
        <v>108</v>
      </c>
      <c r="B116" s="4" t="s">
        <v>82</v>
      </c>
      <c r="C116" s="4" t="s">
        <v>1290</v>
      </c>
      <c r="D116" s="4" t="s">
        <v>21</v>
      </c>
      <c r="E116" s="4" t="s">
        <v>774</v>
      </c>
      <c r="F116" s="4" t="s">
        <v>783</v>
      </c>
      <c r="G116" s="14">
        <v>50000</v>
      </c>
      <c r="H116" s="4">
        <v>0</v>
      </c>
      <c r="I116" s="14">
        <v>50000</v>
      </c>
      <c r="J116" s="14">
        <v>1435</v>
      </c>
      <c r="K116" s="14">
        <v>1854</v>
      </c>
      <c r="L116" s="14">
        <v>1520</v>
      </c>
      <c r="M116" s="14">
        <v>425</v>
      </c>
      <c r="N116" s="14">
        <f t="shared" si="4"/>
        <v>5234</v>
      </c>
      <c r="O116" s="14">
        <f t="shared" si="3"/>
        <v>44766</v>
      </c>
      <c r="Q116" s="25"/>
      <c r="R116" s="18"/>
      <c r="S116" s="18"/>
    </row>
    <row r="117" spans="1:19" ht="30" x14ac:dyDescent="0.25">
      <c r="A117" s="4">
        <v>109</v>
      </c>
      <c r="B117" s="4" t="s">
        <v>95</v>
      </c>
      <c r="C117" s="4" t="s">
        <v>1290</v>
      </c>
      <c r="D117" s="4" t="s">
        <v>21</v>
      </c>
      <c r="E117" s="4" t="s">
        <v>774</v>
      </c>
      <c r="F117" s="4" t="s">
        <v>783</v>
      </c>
      <c r="G117" s="14">
        <v>50000</v>
      </c>
      <c r="H117" s="4">
        <v>0</v>
      </c>
      <c r="I117" s="14">
        <v>50000</v>
      </c>
      <c r="J117" s="14">
        <v>1435</v>
      </c>
      <c r="K117" s="14">
        <v>1854</v>
      </c>
      <c r="L117" s="14">
        <v>1520</v>
      </c>
      <c r="M117" s="14">
        <v>425</v>
      </c>
      <c r="N117" s="14">
        <f t="shared" si="4"/>
        <v>5234</v>
      </c>
      <c r="O117" s="14">
        <f t="shared" si="3"/>
        <v>44766</v>
      </c>
      <c r="Q117" s="25"/>
      <c r="R117" s="18"/>
      <c r="S117" s="18"/>
    </row>
    <row r="118" spans="1:19" ht="30" x14ac:dyDescent="0.25">
      <c r="A118" s="4">
        <v>110</v>
      </c>
      <c r="B118" s="4" t="s">
        <v>238</v>
      </c>
      <c r="C118" s="4" t="s">
        <v>1290</v>
      </c>
      <c r="D118" s="4" t="s">
        <v>160</v>
      </c>
      <c r="E118" s="4" t="s">
        <v>775</v>
      </c>
      <c r="F118" s="4" t="s">
        <v>782</v>
      </c>
      <c r="G118" s="14">
        <v>11000</v>
      </c>
      <c r="H118" s="4">
        <v>0</v>
      </c>
      <c r="I118" s="14">
        <v>11000</v>
      </c>
      <c r="J118" s="14">
        <v>315.7</v>
      </c>
      <c r="K118" s="14">
        <v>0</v>
      </c>
      <c r="L118" s="14">
        <v>334.4</v>
      </c>
      <c r="M118" s="14">
        <v>25</v>
      </c>
      <c r="N118" s="14">
        <f t="shared" si="4"/>
        <v>675.09999999999991</v>
      </c>
      <c r="O118" s="14">
        <f t="shared" si="3"/>
        <v>10324.9</v>
      </c>
      <c r="Q118" s="25"/>
      <c r="R118" s="18"/>
      <c r="S118" s="18"/>
    </row>
    <row r="119" spans="1:19" ht="30" x14ac:dyDescent="0.25">
      <c r="A119" s="4">
        <v>111</v>
      </c>
      <c r="B119" s="4" t="s">
        <v>264</v>
      </c>
      <c r="C119" s="4" t="s">
        <v>1290</v>
      </c>
      <c r="D119" s="4" t="s">
        <v>21</v>
      </c>
      <c r="E119" s="4" t="s">
        <v>776</v>
      </c>
      <c r="F119" s="4" t="s">
        <v>782</v>
      </c>
      <c r="G119" s="14">
        <v>50000</v>
      </c>
      <c r="H119" s="4">
        <v>0</v>
      </c>
      <c r="I119" s="14">
        <v>50000</v>
      </c>
      <c r="J119" s="14">
        <v>1435</v>
      </c>
      <c r="K119" s="14">
        <v>1854</v>
      </c>
      <c r="L119" s="14">
        <v>1520</v>
      </c>
      <c r="M119" s="14">
        <v>2375</v>
      </c>
      <c r="N119" s="14">
        <f t="shared" si="4"/>
        <v>7184</v>
      </c>
      <c r="O119" s="14">
        <f t="shared" si="3"/>
        <v>42816</v>
      </c>
      <c r="Q119" s="25"/>
      <c r="R119" s="18"/>
      <c r="S119" s="18"/>
    </row>
    <row r="120" spans="1:19" ht="30" x14ac:dyDescent="0.25">
      <c r="A120" s="4">
        <v>112</v>
      </c>
      <c r="B120" s="4" t="s">
        <v>326</v>
      </c>
      <c r="C120" s="4" t="s">
        <v>1290</v>
      </c>
      <c r="D120" s="4" t="s">
        <v>21</v>
      </c>
      <c r="E120" s="4" t="s">
        <v>776</v>
      </c>
      <c r="F120" s="4" t="s">
        <v>782</v>
      </c>
      <c r="G120" s="14">
        <v>50000</v>
      </c>
      <c r="H120" s="4">
        <v>0</v>
      </c>
      <c r="I120" s="14">
        <v>50000</v>
      </c>
      <c r="J120" s="14">
        <v>1435</v>
      </c>
      <c r="K120" s="14">
        <v>1854</v>
      </c>
      <c r="L120" s="14">
        <v>1520</v>
      </c>
      <c r="M120" s="32">
        <v>4941.63</v>
      </c>
      <c r="N120" s="14">
        <f t="shared" si="4"/>
        <v>9750.630000000001</v>
      </c>
      <c r="O120" s="14">
        <f t="shared" si="3"/>
        <v>40249.369999999995</v>
      </c>
      <c r="Q120" s="25"/>
      <c r="R120" s="18"/>
      <c r="S120" s="18"/>
    </row>
    <row r="121" spans="1:19" ht="30" x14ac:dyDescent="0.25">
      <c r="A121" s="4">
        <v>113</v>
      </c>
      <c r="B121" s="4" t="s">
        <v>357</v>
      </c>
      <c r="C121" s="4" t="s">
        <v>1290</v>
      </c>
      <c r="D121" s="4" t="s">
        <v>21</v>
      </c>
      <c r="E121" s="4" t="s">
        <v>776</v>
      </c>
      <c r="F121" s="4" t="s">
        <v>782</v>
      </c>
      <c r="G121" s="14">
        <v>50000</v>
      </c>
      <c r="H121" s="4">
        <v>0</v>
      </c>
      <c r="I121" s="14">
        <v>50000</v>
      </c>
      <c r="J121" s="14">
        <v>1435</v>
      </c>
      <c r="K121" s="14">
        <v>1854</v>
      </c>
      <c r="L121" s="14">
        <v>1520</v>
      </c>
      <c r="M121" s="14">
        <v>425</v>
      </c>
      <c r="N121" s="14">
        <f t="shared" si="4"/>
        <v>5234</v>
      </c>
      <c r="O121" s="14">
        <f t="shared" si="3"/>
        <v>44766</v>
      </c>
      <c r="Q121" s="25"/>
      <c r="R121" s="18"/>
      <c r="S121" s="18"/>
    </row>
    <row r="122" spans="1:19" ht="30" x14ac:dyDescent="0.25">
      <c r="A122" s="4">
        <v>114</v>
      </c>
      <c r="B122" s="4" t="s">
        <v>532</v>
      </c>
      <c r="C122" s="4" t="s">
        <v>1290</v>
      </c>
      <c r="D122" s="4" t="s">
        <v>94</v>
      </c>
      <c r="E122" s="4" t="s">
        <v>774</v>
      </c>
      <c r="F122" s="4" t="s">
        <v>783</v>
      </c>
      <c r="G122" s="14">
        <v>35000</v>
      </c>
      <c r="H122" s="4">
        <v>0</v>
      </c>
      <c r="I122" s="14">
        <v>35000</v>
      </c>
      <c r="J122" s="14">
        <v>1004.5</v>
      </c>
      <c r="K122" s="14">
        <v>0</v>
      </c>
      <c r="L122" s="14">
        <v>1064</v>
      </c>
      <c r="M122" s="14">
        <v>25</v>
      </c>
      <c r="N122" s="14">
        <f t="shared" si="4"/>
        <v>2093.5</v>
      </c>
      <c r="O122" s="14">
        <f t="shared" si="3"/>
        <v>32906.5</v>
      </c>
      <c r="Q122" s="25"/>
      <c r="R122" s="18"/>
      <c r="S122" s="18"/>
    </row>
    <row r="123" spans="1:19" ht="30" x14ac:dyDescent="0.25">
      <c r="A123" s="4">
        <v>115</v>
      </c>
      <c r="B123" s="4" t="s">
        <v>755</v>
      </c>
      <c r="C123" s="4" t="s">
        <v>1290</v>
      </c>
      <c r="D123" s="4" t="s">
        <v>21</v>
      </c>
      <c r="E123" s="4" t="s">
        <v>776</v>
      </c>
      <c r="F123" s="4" t="s">
        <v>783</v>
      </c>
      <c r="G123" s="14">
        <v>40000</v>
      </c>
      <c r="H123" s="4">
        <v>0</v>
      </c>
      <c r="I123" s="14">
        <v>40000</v>
      </c>
      <c r="J123" s="14">
        <v>1148</v>
      </c>
      <c r="K123" s="14">
        <v>215.78</v>
      </c>
      <c r="L123" s="14">
        <v>1216</v>
      </c>
      <c r="M123" s="20">
        <v>8920.73</v>
      </c>
      <c r="N123" s="14">
        <f t="shared" si="4"/>
        <v>11500.509999999998</v>
      </c>
      <c r="O123" s="14">
        <f t="shared" si="3"/>
        <v>28499.49</v>
      </c>
      <c r="Q123" s="25"/>
      <c r="R123" s="18"/>
      <c r="S123" s="18"/>
    </row>
    <row r="124" spans="1:19" ht="30" x14ac:dyDescent="0.25">
      <c r="A124" s="4">
        <v>116</v>
      </c>
      <c r="B124" s="4" t="s">
        <v>760</v>
      </c>
      <c r="C124" s="4" t="s">
        <v>1290</v>
      </c>
      <c r="D124" s="4" t="s">
        <v>21</v>
      </c>
      <c r="E124" s="4" t="s">
        <v>774</v>
      </c>
      <c r="F124" s="4" t="s">
        <v>782</v>
      </c>
      <c r="G124" s="14">
        <v>50000</v>
      </c>
      <c r="H124" s="4">
        <v>0</v>
      </c>
      <c r="I124" s="14">
        <v>50000</v>
      </c>
      <c r="J124" s="14">
        <v>1435</v>
      </c>
      <c r="K124" s="32">
        <v>1627.13</v>
      </c>
      <c r="L124" s="14">
        <v>1520</v>
      </c>
      <c r="M124">
        <v>1937.45</v>
      </c>
      <c r="N124" s="14">
        <f t="shared" si="4"/>
        <v>6519.58</v>
      </c>
      <c r="O124" s="14">
        <f t="shared" si="3"/>
        <v>43480.42</v>
      </c>
      <c r="Q124" s="25"/>
      <c r="R124" s="18"/>
      <c r="S124" s="18"/>
    </row>
    <row r="125" spans="1:19" ht="30" x14ac:dyDescent="0.25">
      <c r="A125" s="4">
        <v>117</v>
      </c>
      <c r="B125" s="4" t="s">
        <v>187</v>
      </c>
      <c r="C125" s="4" t="s">
        <v>1291</v>
      </c>
      <c r="D125" s="4" t="s">
        <v>188</v>
      </c>
      <c r="E125" s="4" t="s">
        <v>776</v>
      </c>
      <c r="F125" s="4" t="s">
        <v>782</v>
      </c>
      <c r="G125" s="14">
        <v>22050</v>
      </c>
      <c r="H125" s="4">
        <v>0</v>
      </c>
      <c r="I125" s="14">
        <v>22050</v>
      </c>
      <c r="J125" s="14">
        <v>632.84</v>
      </c>
      <c r="K125" s="14">
        <v>0</v>
      </c>
      <c r="L125" s="14">
        <v>670.32</v>
      </c>
      <c r="M125" s="14">
        <v>25</v>
      </c>
      <c r="N125" s="14">
        <f t="shared" si="4"/>
        <v>1328.16</v>
      </c>
      <c r="O125" s="14">
        <f t="shared" si="3"/>
        <v>20721.84</v>
      </c>
      <c r="Q125" s="25"/>
      <c r="R125" s="18"/>
      <c r="S125" s="18"/>
    </row>
    <row r="126" spans="1:19" ht="30" x14ac:dyDescent="0.25">
      <c r="A126" s="4">
        <v>118</v>
      </c>
      <c r="B126" s="4" t="s">
        <v>441</v>
      </c>
      <c r="C126" s="4" t="s">
        <v>1291</v>
      </c>
      <c r="D126" s="4" t="s">
        <v>442</v>
      </c>
      <c r="E126" s="4" t="s">
        <v>776</v>
      </c>
      <c r="F126" s="4" t="s">
        <v>783</v>
      </c>
      <c r="G126" s="14">
        <v>31500</v>
      </c>
      <c r="H126" s="4">
        <v>0</v>
      </c>
      <c r="I126" s="14">
        <v>31500</v>
      </c>
      <c r="J126" s="14">
        <v>904.05</v>
      </c>
      <c r="K126" s="14">
        <v>0</v>
      </c>
      <c r="L126" s="14">
        <v>957.6</v>
      </c>
      <c r="M126" s="14">
        <v>25</v>
      </c>
      <c r="N126" s="14">
        <f t="shared" si="4"/>
        <v>1886.65</v>
      </c>
      <c r="O126" s="14">
        <f t="shared" si="3"/>
        <v>29613.35</v>
      </c>
      <c r="Q126" s="25"/>
      <c r="R126" s="18"/>
      <c r="S126" s="18"/>
    </row>
    <row r="127" spans="1:19" ht="30" x14ac:dyDescent="0.25">
      <c r="A127" s="4">
        <v>119</v>
      </c>
      <c r="B127" s="4" t="s">
        <v>733</v>
      </c>
      <c r="C127" s="4" t="s">
        <v>1291</v>
      </c>
      <c r="D127" s="4" t="s">
        <v>734</v>
      </c>
      <c r="E127" s="4" t="s">
        <v>774</v>
      </c>
      <c r="F127" s="4" t="s">
        <v>783</v>
      </c>
      <c r="G127" s="14">
        <v>60000</v>
      </c>
      <c r="H127" s="4">
        <v>0</v>
      </c>
      <c r="I127" s="14">
        <v>60000</v>
      </c>
      <c r="J127" s="14">
        <v>1722</v>
      </c>
      <c r="K127" s="14">
        <v>3184.19</v>
      </c>
      <c r="L127" s="14">
        <v>1824</v>
      </c>
      <c r="M127" s="14">
        <v>1537.45</v>
      </c>
      <c r="N127" s="14">
        <f>+J127+K127+L127+M127</f>
        <v>8267.6400000000012</v>
      </c>
      <c r="O127" s="14">
        <f t="shared" si="3"/>
        <v>51732.36</v>
      </c>
      <c r="Q127" s="25"/>
      <c r="R127" s="18"/>
      <c r="S127" s="18"/>
    </row>
    <row r="128" spans="1:19" ht="30" x14ac:dyDescent="0.25">
      <c r="A128" s="4">
        <v>120</v>
      </c>
      <c r="B128" s="4" t="s">
        <v>591</v>
      </c>
      <c r="C128" s="4" t="s">
        <v>1236</v>
      </c>
      <c r="D128" s="4" t="s">
        <v>27</v>
      </c>
      <c r="E128" s="4" t="s">
        <v>776</v>
      </c>
      <c r="F128" s="4" t="s">
        <v>782</v>
      </c>
      <c r="G128" s="14">
        <v>50000</v>
      </c>
      <c r="H128" s="4">
        <v>0</v>
      </c>
      <c r="I128" s="14">
        <v>50000</v>
      </c>
      <c r="J128" s="14">
        <v>1435</v>
      </c>
      <c r="K128" s="14">
        <v>1854</v>
      </c>
      <c r="L128" s="14">
        <f>+I128*3.04%</f>
        <v>1520</v>
      </c>
      <c r="M128" s="14">
        <v>525</v>
      </c>
      <c r="N128" s="14">
        <f t="shared" si="4"/>
        <v>5334</v>
      </c>
      <c r="O128" s="14">
        <f t="shared" si="3"/>
        <v>44666</v>
      </c>
      <c r="Q128" s="25"/>
      <c r="R128" s="18"/>
      <c r="S128" s="18"/>
    </row>
    <row r="129" spans="1:19" ht="30" x14ac:dyDescent="0.25">
      <c r="A129" s="4">
        <v>121</v>
      </c>
      <c r="B129" s="4" t="s">
        <v>26</v>
      </c>
      <c r="C129" s="4" t="s">
        <v>1237</v>
      </c>
      <c r="D129" s="4" t="s">
        <v>27</v>
      </c>
      <c r="E129" s="4" t="s">
        <v>776</v>
      </c>
      <c r="F129" s="4" t="s">
        <v>783</v>
      </c>
      <c r="G129" s="14">
        <v>50000</v>
      </c>
      <c r="H129" s="4">
        <v>0</v>
      </c>
      <c r="I129" s="14">
        <v>50000</v>
      </c>
      <c r="J129" s="14">
        <v>1435</v>
      </c>
      <c r="K129" s="14">
        <v>1854</v>
      </c>
      <c r="L129" s="14">
        <v>1520</v>
      </c>
      <c r="M129" s="14">
        <v>925</v>
      </c>
      <c r="N129" s="14">
        <f t="shared" si="4"/>
        <v>5734</v>
      </c>
      <c r="O129" s="14">
        <f t="shared" si="3"/>
        <v>44266</v>
      </c>
      <c r="Q129" s="25"/>
      <c r="R129" s="18"/>
      <c r="S129" s="18"/>
    </row>
    <row r="130" spans="1:19" ht="30" x14ac:dyDescent="0.25">
      <c r="A130" s="4">
        <v>122</v>
      </c>
      <c r="B130" s="4" t="s">
        <v>255</v>
      </c>
      <c r="C130" s="4" t="s">
        <v>1260</v>
      </c>
      <c r="D130" s="4" t="s">
        <v>45</v>
      </c>
      <c r="E130" s="4" t="s">
        <v>776</v>
      </c>
      <c r="F130" s="4" t="s">
        <v>783</v>
      </c>
      <c r="G130" s="14">
        <v>22050</v>
      </c>
      <c r="H130" s="4">
        <v>0</v>
      </c>
      <c r="I130" s="14">
        <v>22050</v>
      </c>
      <c r="J130" s="14">
        <v>632.84</v>
      </c>
      <c r="K130" s="14">
        <v>0</v>
      </c>
      <c r="L130" s="14">
        <v>670.32</v>
      </c>
      <c r="M130">
        <v>365</v>
      </c>
      <c r="N130" s="14">
        <f t="shared" si="4"/>
        <v>1668.16</v>
      </c>
      <c r="O130" s="14">
        <f t="shared" si="3"/>
        <v>20381.84</v>
      </c>
      <c r="Q130" s="25"/>
      <c r="R130" s="18"/>
      <c r="S130" s="18"/>
    </row>
    <row r="131" spans="1:19" ht="30" x14ac:dyDescent="0.25">
      <c r="A131" s="4">
        <v>123</v>
      </c>
      <c r="B131" s="4" t="s">
        <v>25</v>
      </c>
      <c r="C131" s="4" t="s">
        <v>1260</v>
      </c>
      <c r="D131" s="4" t="s">
        <v>21</v>
      </c>
      <c r="E131" s="4" t="s">
        <v>774</v>
      </c>
      <c r="F131" s="4" t="s">
        <v>782</v>
      </c>
      <c r="G131" s="14">
        <v>50000</v>
      </c>
      <c r="H131" s="4">
        <v>0</v>
      </c>
      <c r="I131" s="14">
        <v>50000</v>
      </c>
      <c r="J131" s="14">
        <v>1435</v>
      </c>
      <c r="K131" s="14">
        <v>1627.13</v>
      </c>
      <c r="L131" s="14">
        <v>1520</v>
      </c>
      <c r="M131" s="14">
        <v>2437.4499999999998</v>
      </c>
      <c r="N131" s="14">
        <f t="shared" si="4"/>
        <v>7019.58</v>
      </c>
      <c r="O131" s="14">
        <f t="shared" si="3"/>
        <v>42980.42</v>
      </c>
      <c r="Q131" s="25"/>
      <c r="R131" s="18"/>
      <c r="S131" s="18"/>
    </row>
    <row r="132" spans="1:19" ht="30" x14ac:dyDescent="0.25">
      <c r="A132" s="4">
        <v>124</v>
      </c>
      <c r="B132" s="4" t="s">
        <v>96</v>
      </c>
      <c r="C132" s="4" t="s">
        <v>1260</v>
      </c>
      <c r="D132" s="4" t="s">
        <v>21</v>
      </c>
      <c r="E132" s="4" t="s">
        <v>774</v>
      </c>
      <c r="F132" s="4" t="s">
        <v>782</v>
      </c>
      <c r="G132" s="14">
        <v>50000</v>
      </c>
      <c r="H132" s="4">
        <v>0</v>
      </c>
      <c r="I132" s="14">
        <v>50000</v>
      </c>
      <c r="J132" s="14">
        <v>1435</v>
      </c>
      <c r="K132" s="14">
        <v>1854</v>
      </c>
      <c r="L132" s="14">
        <v>1520</v>
      </c>
      <c r="M132" s="14">
        <v>425</v>
      </c>
      <c r="N132" s="14">
        <f t="shared" si="4"/>
        <v>5234</v>
      </c>
      <c r="O132" s="14">
        <f t="shared" si="3"/>
        <v>44766</v>
      </c>
      <c r="Q132" s="25"/>
      <c r="R132" s="18"/>
      <c r="S132" s="18"/>
    </row>
    <row r="133" spans="1:19" ht="30" x14ac:dyDescent="0.25">
      <c r="A133" s="4">
        <v>125</v>
      </c>
      <c r="B133" s="4" t="s">
        <v>150</v>
      </c>
      <c r="C133" s="4" t="s">
        <v>1260</v>
      </c>
      <c r="D133" s="4" t="s">
        <v>21</v>
      </c>
      <c r="E133" s="4" t="s">
        <v>776</v>
      </c>
      <c r="F133" s="4" t="s">
        <v>783</v>
      </c>
      <c r="G133" s="14">
        <v>50000</v>
      </c>
      <c r="H133" s="4">
        <v>0</v>
      </c>
      <c r="I133" s="14">
        <v>50000</v>
      </c>
      <c r="J133" s="14">
        <v>1435</v>
      </c>
      <c r="K133" s="14">
        <v>1627.13</v>
      </c>
      <c r="L133" s="14">
        <v>1520</v>
      </c>
      <c r="M133" s="14">
        <v>2437.4499999999998</v>
      </c>
      <c r="N133" s="14">
        <f t="shared" si="4"/>
        <v>7019.58</v>
      </c>
      <c r="O133" s="14">
        <f t="shared" si="3"/>
        <v>42980.42</v>
      </c>
      <c r="Q133" s="25"/>
      <c r="R133" s="18"/>
      <c r="S133" s="18"/>
    </row>
    <row r="134" spans="1:19" ht="30" x14ac:dyDescent="0.25">
      <c r="A134" s="4">
        <v>126</v>
      </c>
      <c r="B134" s="4" t="s">
        <v>144</v>
      </c>
      <c r="C134" s="4" t="s">
        <v>1260</v>
      </c>
      <c r="D134" s="4" t="s">
        <v>21</v>
      </c>
      <c r="E134" s="4" t="s">
        <v>774</v>
      </c>
      <c r="F134" s="4" t="s">
        <v>783</v>
      </c>
      <c r="G134" s="14">
        <v>50000</v>
      </c>
      <c r="H134" s="4">
        <v>0</v>
      </c>
      <c r="I134" s="14">
        <v>50000</v>
      </c>
      <c r="J134" s="14">
        <v>1435</v>
      </c>
      <c r="K134" s="14">
        <v>1627.13</v>
      </c>
      <c r="L134" s="14">
        <v>1520</v>
      </c>
      <c r="M134" s="14">
        <v>9886.2199999999993</v>
      </c>
      <c r="N134" s="14">
        <f t="shared" si="4"/>
        <v>14468.349999999999</v>
      </c>
      <c r="O134" s="14">
        <f t="shared" si="3"/>
        <v>35531.65</v>
      </c>
      <c r="Q134" s="25"/>
      <c r="R134" s="18"/>
      <c r="S134" s="18"/>
    </row>
    <row r="135" spans="1:19" ht="30" x14ac:dyDescent="0.25">
      <c r="A135" s="4">
        <v>127</v>
      </c>
      <c r="B135" s="4" t="s">
        <v>398</v>
      </c>
      <c r="C135" s="4" t="s">
        <v>1260</v>
      </c>
      <c r="D135" s="4" t="s">
        <v>36</v>
      </c>
      <c r="E135" s="4" t="s">
        <v>774</v>
      </c>
      <c r="F135" s="4" t="s">
        <v>783</v>
      </c>
      <c r="G135" s="14">
        <v>50000</v>
      </c>
      <c r="H135" s="4">
        <v>0</v>
      </c>
      <c r="I135" s="14">
        <v>50000</v>
      </c>
      <c r="J135" s="14">
        <v>1435</v>
      </c>
      <c r="K135" s="14">
        <v>1627.13</v>
      </c>
      <c r="L135" s="14">
        <v>1520</v>
      </c>
      <c r="M135" s="14">
        <v>6262.45</v>
      </c>
      <c r="N135" s="14">
        <f t="shared" si="4"/>
        <v>10844.58</v>
      </c>
      <c r="O135" s="14">
        <f t="shared" si="3"/>
        <v>39155.42</v>
      </c>
      <c r="Q135" s="25"/>
      <c r="R135" s="18"/>
      <c r="S135" s="18"/>
    </row>
    <row r="136" spans="1:19" ht="30" x14ac:dyDescent="0.25">
      <c r="A136" s="4">
        <v>128</v>
      </c>
      <c r="B136" s="4" t="s">
        <v>400</v>
      </c>
      <c r="C136" s="4" t="s">
        <v>1260</v>
      </c>
      <c r="D136" s="4" t="s">
        <v>21</v>
      </c>
      <c r="E136" s="4" t="s">
        <v>776</v>
      </c>
      <c r="F136" s="4" t="s">
        <v>783</v>
      </c>
      <c r="G136" s="14">
        <v>40000</v>
      </c>
      <c r="H136" s="4">
        <v>0</v>
      </c>
      <c r="I136" s="14">
        <v>40000</v>
      </c>
      <c r="J136" s="14">
        <f>+I136*2.87%</f>
        <v>1148</v>
      </c>
      <c r="K136" s="14">
        <v>442.65</v>
      </c>
      <c r="L136" s="14">
        <f>+I136*3.04%</f>
        <v>1216</v>
      </c>
      <c r="M136" s="32">
        <v>11265.46</v>
      </c>
      <c r="N136" s="14">
        <f t="shared" si="4"/>
        <v>14072.109999999999</v>
      </c>
      <c r="O136" s="14">
        <f t="shared" ref="O136:O199" si="5">+I136-N136</f>
        <v>25927.89</v>
      </c>
      <c r="Q136" s="25"/>
      <c r="R136" s="18"/>
      <c r="S136" s="18"/>
    </row>
    <row r="137" spans="1:19" ht="30" x14ac:dyDescent="0.25">
      <c r="A137" s="4">
        <v>129</v>
      </c>
      <c r="B137" s="4" t="s">
        <v>173</v>
      </c>
      <c r="C137" s="4" t="s">
        <v>1260</v>
      </c>
      <c r="D137" s="4" t="s">
        <v>21</v>
      </c>
      <c r="E137" s="4" t="s">
        <v>774</v>
      </c>
      <c r="F137" s="4" t="s">
        <v>783</v>
      </c>
      <c r="G137" s="14">
        <v>50000</v>
      </c>
      <c r="H137" s="4">
        <v>0</v>
      </c>
      <c r="I137" s="14">
        <v>50000</v>
      </c>
      <c r="J137" s="14">
        <v>1435</v>
      </c>
      <c r="K137" s="14">
        <v>1627.13</v>
      </c>
      <c r="L137" s="14">
        <v>1520</v>
      </c>
      <c r="M137" s="14">
        <v>1937.45</v>
      </c>
      <c r="N137" s="14">
        <f>+J137+K137+L137+M137</f>
        <v>6519.58</v>
      </c>
      <c r="O137" s="14">
        <f t="shared" si="5"/>
        <v>43480.42</v>
      </c>
      <c r="Q137" s="25"/>
      <c r="R137" s="18"/>
      <c r="S137" s="18"/>
    </row>
    <row r="138" spans="1:19" ht="30" x14ac:dyDescent="0.25">
      <c r="A138" s="4">
        <v>130</v>
      </c>
      <c r="B138" s="4" t="s">
        <v>174</v>
      </c>
      <c r="C138" s="4" t="s">
        <v>1260</v>
      </c>
      <c r="D138" s="4" t="s">
        <v>21</v>
      </c>
      <c r="E138" s="4" t="s">
        <v>776</v>
      </c>
      <c r="F138" s="4" t="s">
        <v>782</v>
      </c>
      <c r="G138" s="14">
        <v>50000</v>
      </c>
      <c r="H138" s="4">
        <v>0</v>
      </c>
      <c r="I138" s="14">
        <v>50000</v>
      </c>
      <c r="J138" s="14">
        <v>1435</v>
      </c>
      <c r="K138" s="14">
        <v>1854</v>
      </c>
      <c r="L138" s="14">
        <v>1520</v>
      </c>
      <c r="M138" s="32">
        <v>31723.33</v>
      </c>
      <c r="N138" s="14">
        <f>+J138+K138+L138+M138</f>
        <v>36532.33</v>
      </c>
      <c r="O138" s="14">
        <f>+I138-N138</f>
        <v>13467.669999999998</v>
      </c>
      <c r="Q138" s="25"/>
      <c r="R138" s="18"/>
      <c r="S138" s="18"/>
    </row>
    <row r="139" spans="1:19" ht="30" x14ac:dyDescent="0.25">
      <c r="A139" s="4">
        <v>131</v>
      </c>
      <c r="B139" s="4" t="s">
        <v>243</v>
      </c>
      <c r="C139" s="4" t="s">
        <v>1260</v>
      </c>
      <c r="D139" s="4" t="s">
        <v>21</v>
      </c>
      <c r="E139" s="4" t="s">
        <v>774</v>
      </c>
      <c r="F139" s="4" t="s">
        <v>782</v>
      </c>
      <c r="G139" s="14">
        <v>50000</v>
      </c>
      <c r="H139" s="4">
        <v>0</v>
      </c>
      <c r="I139" s="14">
        <v>50000</v>
      </c>
      <c r="J139" s="14">
        <v>1435</v>
      </c>
      <c r="K139" s="14">
        <v>1854</v>
      </c>
      <c r="L139" s="14">
        <v>1520</v>
      </c>
      <c r="M139" s="14">
        <v>425</v>
      </c>
      <c r="N139" s="14">
        <f t="shared" si="4"/>
        <v>5234</v>
      </c>
      <c r="O139" s="14">
        <f t="shared" si="5"/>
        <v>44766</v>
      </c>
      <c r="Q139" s="25"/>
      <c r="R139" s="18"/>
      <c r="S139" s="18"/>
    </row>
    <row r="140" spans="1:19" ht="30" x14ac:dyDescent="0.25">
      <c r="A140" s="4">
        <v>132</v>
      </c>
      <c r="B140" s="4" t="s">
        <v>283</v>
      </c>
      <c r="C140" s="4" t="s">
        <v>1260</v>
      </c>
      <c r="D140" s="4" t="s">
        <v>21</v>
      </c>
      <c r="E140" s="4" t="s">
        <v>776</v>
      </c>
      <c r="F140" s="4" t="s">
        <v>783</v>
      </c>
      <c r="G140" s="14">
        <v>50000</v>
      </c>
      <c r="H140" s="4">
        <v>0</v>
      </c>
      <c r="I140" s="14">
        <v>50000</v>
      </c>
      <c r="J140" s="14">
        <v>1435</v>
      </c>
      <c r="K140" s="14">
        <v>1854</v>
      </c>
      <c r="L140" s="14">
        <v>1520</v>
      </c>
      <c r="M140" s="14">
        <v>425</v>
      </c>
      <c r="N140" s="14">
        <f t="shared" si="4"/>
        <v>5234</v>
      </c>
      <c r="O140" s="14">
        <f t="shared" si="5"/>
        <v>44766</v>
      </c>
      <c r="Q140" s="25"/>
      <c r="R140" s="18"/>
      <c r="S140" s="18"/>
    </row>
    <row r="141" spans="1:19" ht="30" x14ac:dyDescent="0.25">
      <c r="A141" s="4">
        <v>133</v>
      </c>
      <c r="B141" s="4" t="s">
        <v>293</v>
      </c>
      <c r="C141" s="4" t="s">
        <v>1260</v>
      </c>
      <c r="D141" s="4" t="s">
        <v>21</v>
      </c>
      <c r="E141" s="4" t="s">
        <v>774</v>
      </c>
      <c r="F141" s="4" t="s">
        <v>782</v>
      </c>
      <c r="G141" s="14">
        <v>50000</v>
      </c>
      <c r="H141" s="4">
        <v>0</v>
      </c>
      <c r="I141" s="14">
        <v>50000</v>
      </c>
      <c r="J141" s="14">
        <v>1435</v>
      </c>
      <c r="K141" s="14">
        <v>1854</v>
      </c>
      <c r="L141" s="14">
        <v>1520</v>
      </c>
      <c r="M141" s="14">
        <v>425</v>
      </c>
      <c r="N141" s="14">
        <f t="shared" si="4"/>
        <v>5234</v>
      </c>
      <c r="O141" s="14">
        <f t="shared" si="5"/>
        <v>44766</v>
      </c>
      <c r="Q141" s="25"/>
      <c r="R141" s="18"/>
      <c r="S141" s="18"/>
    </row>
    <row r="142" spans="1:19" ht="30" x14ac:dyDescent="0.25">
      <c r="A142" s="4">
        <v>134</v>
      </c>
      <c r="B142" s="4" t="s">
        <v>331</v>
      </c>
      <c r="C142" s="4" t="s">
        <v>1260</v>
      </c>
      <c r="D142" s="4" t="s">
        <v>21</v>
      </c>
      <c r="E142" s="4" t="s">
        <v>774</v>
      </c>
      <c r="F142" s="4" t="s">
        <v>782</v>
      </c>
      <c r="G142" s="14">
        <v>50000</v>
      </c>
      <c r="H142" s="4">
        <v>0</v>
      </c>
      <c r="I142" s="14">
        <v>50000</v>
      </c>
      <c r="J142" s="14">
        <v>1435</v>
      </c>
      <c r="K142" s="14">
        <v>1854</v>
      </c>
      <c r="L142" s="14">
        <v>1520</v>
      </c>
      <c r="M142" s="14">
        <v>3650</v>
      </c>
      <c r="N142" s="14">
        <f t="shared" si="4"/>
        <v>8459</v>
      </c>
      <c r="O142" s="14">
        <f t="shared" si="5"/>
        <v>41541</v>
      </c>
      <c r="Q142" s="25"/>
      <c r="R142" s="18"/>
      <c r="S142" s="18"/>
    </row>
    <row r="143" spans="1:19" ht="24.75" customHeight="1" x14ac:dyDescent="0.25">
      <c r="A143" s="4">
        <v>135</v>
      </c>
      <c r="B143" s="4" t="s">
        <v>360</v>
      </c>
      <c r="C143" s="4" t="s">
        <v>1260</v>
      </c>
      <c r="D143" s="4" t="s">
        <v>21</v>
      </c>
      <c r="E143" s="4" t="s">
        <v>774</v>
      </c>
      <c r="F143" s="4" t="s">
        <v>783</v>
      </c>
      <c r="G143" s="14">
        <v>50000</v>
      </c>
      <c r="H143" s="4">
        <v>0</v>
      </c>
      <c r="I143" s="14">
        <v>50000</v>
      </c>
      <c r="J143" s="14">
        <v>1435</v>
      </c>
      <c r="K143" s="14">
        <v>1854</v>
      </c>
      <c r="L143" s="14">
        <v>1520</v>
      </c>
      <c r="M143" s="20">
        <v>18994.11</v>
      </c>
      <c r="N143" s="14">
        <f t="shared" si="4"/>
        <v>23803.11</v>
      </c>
      <c r="O143" s="14">
        <f t="shared" si="5"/>
        <v>26196.89</v>
      </c>
      <c r="Q143" s="25"/>
      <c r="R143" s="18"/>
      <c r="S143" s="18"/>
    </row>
    <row r="144" spans="1:19" ht="30" x14ac:dyDescent="0.25">
      <c r="A144" s="4">
        <v>136</v>
      </c>
      <c r="B144" s="4" t="s">
        <v>368</v>
      </c>
      <c r="C144" s="4" t="s">
        <v>1260</v>
      </c>
      <c r="D144" s="4" t="s">
        <v>21</v>
      </c>
      <c r="E144" s="4" t="s">
        <v>774</v>
      </c>
      <c r="F144" s="4" t="s">
        <v>782</v>
      </c>
      <c r="G144" s="14">
        <v>50000</v>
      </c>
      <c r="H144" s="4">
        <v>0</v>
      </c>
      <c r="I144" s="14">
        <v>50000</v>
      </c>
      <c r="J144" s="14">
        <v>1435</v>
      </c>
      <c r="K144" s="14">
        <v>1854</v>
      </c>
      <c r="L144" s="14">
        <v>1520</v>
      </c>
      <c r="M144" s="14">
        <v>8500</v>
      </c>
      <c r="N144" s="14">
        <f t="shared" si="4"/>
        <v>13309</v>
      </c>
      <c r="O144" s="14">
        <f t="shared" si="5"/>
        <v>36691</v>
      </c>
      <c r="Q144" s="25"/>
      <c r="R144" s="18"/>
      <c r="S144" s="18"/>
    </row>
    <row r="145" spans="1:19" ht="30" x14ac:dyDescent="0.25">
      <c r="A145" s="4">
        <v>137</v>
      </c>
      <c r="B145" s="4" t="s">
        <v>437</v>
      </c>
      <c r="C145" s="4" t="s">
        <v>1260</v>
      </c>
      <c r="D145" s="4" t="s">
        <v>21</v>
      </c>
      <c r="E145" s="4" t="s">
        <v>776</v>
      </c>
      <c r="F145" s="4" t="s">
        <v>783</v>
      </c>
      <c r="G145" s="32">
        <v>50000</v>
      </c>
      <c r="H145">
        <v>0</v>
      </c>
      <c r="I145" s="32">
        <v>50000</v>
      </c>
      <c r="J145" s="32">
        <v>1435</v>
      </c>
      <c r="K145" s="32">
        <v>1173.4000000000001</v>
      </c>
      <c r="L145" s="32">
        <v>1520</v>
      </c>
      <c r="M145" s="32">
        <v>13018.45</v>
      </c>
      <c r="N145" s="14">
        <f t="shared" si="4"/>
        <v>17146.849999999999</v>
      </c>
      <c r="O145" s="14">
        <f t="shared" si="5"/>
        <v>32853.15</v>
      </c>
      <c r="Q145" s="25"/>
      <c r="R145" s="18"/>
      <c r="S145" s="18"/>
    </row>
    <row r="146" spans="1:19" ht="30" x14ac:dyDescent="0.25">
      <c r="A146" s="4">
        <v>138</v>
      </c>
      <c r="B146" s="4" t="s">
        <v>467</v>
      </c>
      <c r="C146" s="4" t="s">
        <v>1260</v>
      </c>
      <c r="D146" s="4" t="s">
        <v>21</v>
      </c>
      <c r="E146" s="4" t="s">
        <v>774</v>
      </c>
      <c r="F146" s="4" t="s">
        <v>783</v>
      </c>
      <c r="G146" s="14">
        <v>50000</v>
      </c>
      <c r="H146" s="4">
        <v>0</v>
      </c>
      <c r="I146" s="14">
        <v>50000</v>
      </c>
      <c r="J146" s="14">
        <v>1435</v>
      </c>
      <c r="K146" s="14">
        <v>1854</v>
      </c>
      <c r="L146" s="14">
        <v>1520</v>
      </c>
      <c r="M146" s="14">
        <v>3950</v>
      </c>
      <c r="N146" s="14">
        <f t="shared" si="4"/>
        <v>8759</v>
      </c>
      <c r="O146" s="14">
        <f t="shared" si="5"/>
        <v>41241</v>
      </c>
      <c r="Q146" s="25"/>
      <c r="R146" s="18"/>
      <c r="S146" s="18"/>
    </row>
    <row r="147" spans="1:19" ht="30" x14ac:dyDescent="0.25">
      <c r="A147" s="4">
        <v>139</v>
      </c>
      <c r="B147" s="4" t="s">
        <v>600</v>
      </c>
      <c r="C147" s="4" t="s">
        <v>1260</v>
      </c>
      <c r="D147" s="4" t="s">
        <v>21</v>
      </c>
      <c r="E147" s="4" t="s">
        <v>774</v>
      </c>
      <c r="F147" s="4" t="s">
        <v>782</v>
      </c>
      <c r="G147" s="14">
        <v>50000</v>
      </c>
      <c r="H147" s="4">
        <v>0</v>
      </c>
      <c r="I147" s="14">
        <v>50000</v>
      </c>
      <c r="J147" s="14">
        <v>1435</v>
      </c>
      <c r="K147" s="14">
        <v>1627.13</v>
      </c>
      <c r="L147" s="14">
        <v>1520</v>
      </c>
      <c r="M147" s="14">
        <v>4997.45</v>
      </c>
      <c r="N147" s="14">
        <f t="shared" si="4"/>
        <v>9579.58</v>
      </c>
      <c r="O147" s="14">
        <f t="shared" si="5"/>
        <v>40420.42</v>
      </c>
      <c r="Q147" s="25"/>
      <c r="R147" s="18"/>
      <c r="S147" s="18"/>
    </row>
    <row r="148" spans="1:19" ht="30" x14ac:dyDescent="0.25">
      <c r="A148" s="4">
        <v>140</v>
      </c>
      <c r="B148" s="4" t="s">
        <v>605</v>
      </c>
      <c r="C148" s="4" t="s">
        <v>1260</v>
      </c>
      <c r="D148" s="4" t="s">
        <v>21</v>
      </c>
      <c r="E148" s="4" t="s">
        <v>774</v>
      </c>
      <c r="F148" s="4" t="s">
        <v>782</v>
      </c>
      <c r="G148" s="14">
        <v>50000</v>
      </c>
      <c r="H148" s="4">
        <v>0</v>
      </c>
      <c r="I148" s="14">
        <v>50000</v>
      </c>
      <c r="J148" s="14">
        <v>1435</v>
      </c>
      <c r="K148" s="14">
        <v>1854</v>
      </c>
      <c r="L148" s="14">
        <v>1520</v>
      </c>
      <c r="M148" s="14">
        <v>625</v>
      </c>
      <c r="N148" s="14">
        <f t="shared" ref="N148:N213" si="6">+J148+K148+L148+M148</f>
        <v>5434</v>
      </c>
      <c r="O148" s="14">
        <f t="shared" si="5"/>
        <v>44566</v>
      </c>
      <c r="Q148" s="25"/>
      <c r="R148" s="18"/>
      <c r="S148" s="18"/>
    </row>
    <row r="149" spans="1:19" ht="30" x14ac:dyDescent="0.25">
      <c r="A149" s="4">
        <v>141</v>
      </c>
      <c r="B149" s="4" t="s">
        <v>608</v>
      </c>
      <c r="C149" s="4" t="s">
        <v>1260</v>
      </c>
      <c r="D149" s="4" t="s">
        <v>21</v>
      </c>
      <c r="E149" s="4" t="s">
        <v>774</v>
      </c>
      <c r="F149" s="4" t="s">
        <v>782</v>
      </c>
      <c r="G149" s="14">
        <v>50000</v>
      </c>
      <c r="H149" s="4">
        <v>0</v>
      </c>
      <c r="I149" s="14">
        <v>50000</v>
      </c>
      <c r="J149" s="14">
        <v>1435</v>
      </c>
      <c r="K149" s="14">
        <v>1854</v>
      </c>
      <c r="L149" s="14">
        <v>1520</v>
      </c>
      <c r="M149" s="14">
        <v>625</v>
      </c>
      <c r="N149" s="14">
        <f t="shared" si="6"/>
        <v>5434</v>
      </c>
      <c r="O149" s="14">
        <f t="shared" si="5"/>
        <v>44566</v>
      </c>
      <c r="Q149" s="25"/>
      <c r="R149" s="18"/>
      <c r="S149" s="18"/>
    </row>
    <row r="150" spans="1:19" ht="30" x14ac:dyDescent="0.25">
      <c r="A150" s="4">
        <v>142</v>
      </c>
      <c r="B150" s="4" t="s">
        <v>622</v>
      </c>
      <c r="C150" s="4" t="s">
        <v>1260</v>
      </c>
      <c r="D150" s="4" t="s">
        <v>139</v>
      </c>
      <c r="E150" s="4" t="s">
        <v>775</v>
      </c>
      <c r="F150" s="4" t="s">
        <v>783</v>
      </c>
      <c r="G150" s="14">
        <v>11000</v>
      </c>
      <c r="H150" s="4">
        <v>0</v>
      </c>
      <c r="I150" s="14">
        <v>11000</v>
      </c>
      <c r="J150" s="14">
        <v>315.7</v>
      </c>
      <c r="K150" s="14">
        <v>0</v>
      </c>
      <c r="L150" s="14">
        <v>334.4</v>
      </c>
      <c r="M150" s="14">
        <v>25</v>
      </c>
      <c r="N150" s="14">
        <f t="shared" si="6"/>
        <v>675.09999999999991</v>
      </c>
      <c r="O150" s="14">
        <f t="shared" si="5"/>
        <v>10324.9</v>
      </c>
      <c r="Q150" s="25"/>
      <c r="R150" s="18"/>
      <c r="S150" s="18"/>
    </row>
    <row r="151" spans="1:19" ht="30" x14ac:dyDescent="0.25">
      <c r="A151" s="4">
        <v>143</v>
      </c>
      <c r="B151" s="4" t="s">
        <v>632</v>
      </c>
      <c r="C151" s="4" t="s">
        <v>1260</v>
      </c>
      <c r="D151" s="4" t="s">
        <v>36</v>
      </c>
      <c r="E151" s="4" t="s">
        <v>774</v>
      </c>
      <c r="F151" s="4" t="s">
        <v>783</v>
      </c>
      <c r="G151" s="14">
        <v>50000</v>
      </c>
      <c r="H151" s="4">
        <v>0</v>
      </c>
      <c r="I151" s="14">
        <v>50000</v>
      </c>
      <c r="J151" s="14">
        <v>1435</v>
      </c>
      <c r="K151" s="14">
        <v>1854</v>
      </c>
      <c r="L151" s="14">
        <v>1520</v>
      </c>
      <c r="M151" s="1">
        <v>425</v>
      </c>
      <c r="N151" s="14">
        <f t="shared" si="6"/>
        <v>5234</v>
      </c>
      <c r="O151" s="14">
        <f t="shared" si="5"/>
        <v>44766</v>
      </c>
      <c r="Q151" s="25"/>
      <c r="R151" s="18"/>
      <c r="S151" s="18"/>
    </row>
    <row r="152" spans="1:19" ht="30" x14ac:dyDescent="0.25">
      <c r="A152" s="4">
        <v>144</v>
      </c>
      <c r="B152" s="4" t="s">
        <v>638</v>
      </c>
      <c r="C152" s="4" t="s">
        <v>1260</v>
      </c>
      <c r="D152" s="4" t="s">
        <v>21</v>
      </c>
      <c r="E152" s="4" t="s">
        <v>773</v>
      </c>
      <c r="F152" s="4" t="s">
        <v>783</v>
      </c>
      <c r="G152" s="14">
        <v>50000</v>
      </c>
      <c r="H152" s="4">
        <v>0</v>
      </c>
      <c r="I152" s="14">
        <v>50000</v>
      </c>
      <c r="J152" s="14">
        <v>1435</v>
      </c>
      <c r="K152" s="14">
        <v>1854</v>
      </c>
      <c r="L152" s="14">
        <v>1520</v>
      </c>
      <c r="M152" s="14">
        <v>1825</v>
      </c>
      <c r="N152" s="14">
        <f t="shared" si="6"/>
        <v>6634</v>
      </c>
      <c r="O152" s="14">
        <f t="shared" si="5"/>
        <v>43366</v>
      </c>
      <c r="Q152" s="25"/>
      <c r="R152" s="18"/>
      <c r="S152" s="18"/>
    </row>
    <row r="153" spans="1:19" ht="30" x14ac:dyDescent="0.25">
      <c r="A153" s="4">
        <v>145</v>
      </c>
      <c r="B153" s="4" t="s">
        <v>653</v>
      </c>
      <c r="C153" s="4" t="s">
        <v>1260</v>
      </c>
      <c r="D153" s="4" t="s">
        <v>21</v>
      </c>
      <c r="E153" s="4" t="s">
        <v>776</v>
      </c>
      <c r="F153" s="4" t="s">
        <v>783</v>
      </c>
      <c r="G153" s="14">
        <v>50000</v>
      </c>
      <c r="H153" s="4">
        <v>0</v>
      </c>
      <c r="I153" s="14">
        <v>50000</v>
      </c>
      <c r="J153" s="14">
        <v>1435</v>
      </c>
      <c r="K153" s="14">
        <v>1854</v>
      </c>
      <c r="L153" s="14">
        <v>1520</v>
      </c>
      <c r="M153" s="32">
        <v>9550.91</v>
      </c>
      <c r="N153" s="14">
        <f t="shared" si="6"/>
        <v>14359.91</v>
      </c>
      <c r="O153" s="14">
        <f t="shared" si="5"/>
        <v>35640.089999999997</v>
      </c>
      <c r="Q153" s="25"/>
      <c r="R153" s="18"/>
      <c r="S153" s="18"/>
    </row>
    <row r="154" spans="1:19" ht="30" x14ac:dyDescent="0.25">
      <c r="A154" s="4">
        <v>146</v>
      </c>
      <c r="B154" s="4" t="s">
        <v>655</v>
      </c>
      <c r="C154" s="4" t="s">
        <v>1260</v>
      </c>
      <c r="D154" s="4" t="s">
        <v>21</v>
      </c>
      <c r="E154" s="4" t="s">
        <v>774</v>
      </c>
      <c r="F154" s="4" t="s">
        <v>783</v>
      </c>
      <c r="G154" s="14">
        <v>50000</v>
      </c>
      <c r="H154" s="4">
        <v>0</v>
      </c>
      <c r="I154" s="14">
        <v>50000</v>
      </c>
      <c r="J154" s="14">
        <v>1435</v>
      </c>
      <c r="K154" s="14">
        <v>1627.13</v>
      </c>
      <c r="L154" s="14">
        <v>1520</v>
      </c>
      <c r="M154" s="14">
        <v>4487.45</v>
      </c>
      <c r="N154" s="14">
        <f t="shared" si="6"/>
        <v>9069.58</v>
      </c>
      <c r="O154" s="14">
        <f t="shared" si="5"/>
        <v>40930.42</v>
      </c>
      <c r="Q154" s="25"/>
      <c r="R154" s="18"/>
      <c r="S154" s="18"/>
    </row>
    <row r="155" spans="1:19" ht="30" x14ac:dyDescent="0.25">
      <c r="A155" s="4">
        <v>147</v>
      </c>
      <c r="B155" s="4" t="s">
        <v>659</v>
      </c>
      <c r="C155" s="4" t="s">
        <v>1260</v>
      </c>
      <c r="D155" s="4" t="s">
        <v>21</v>
      </c>
      <c r="E155" s="4" t="s">
        <v>774</v>
      </c>
      <c r="F155" s="4" t="s">
        <v>782</v>
      </c>
      <c r="G155" s="14">
        <v>50000</v>
      </c>
      <c r="H155" s="4">
        <v>0</v>
      </c>
      <c r="I155" s="14">
        <v>50000</v>
      </c>
      <c r="J155" s="14">
        <v>1435</v>
      </c>
      <c r="K155" s="14">
        <v>1854</v>
      </c>
      <c r="L155" s="14">
        <v>1520</v>
      </c>
      <c r="M155" s="14">
        <v>15669.08</v>
      </c>
      <c r="N155" s="14">
        <f t="shared" si="6"/>
        <v>20478.080000000002</v>
      </c>
      <c r="O155" s="14">
        <f t="shared" si="5"/>
        <v>29521.919999999998</v>
      </c>
      <c r="Q155" s="25"/>
      <c r="R155" s="18"/>
      <c r="S155" s="18"/>
    </row>
    <row r="156" spans="1:19" ht="30" x14ac:dyDescent="0.25">
      <c r="A156" s="4">
        <v>148</v>
      </c>
      <c r="B156" s="4" t="s">
        <v>713</v>
      </c>
      <c r="C156" s="4" t="s">
        <v>1260</v>
      </c>
      <c r="D156" s="4" t="s">
        <v>21</v>
      </c>
      <c r="E156" s="4" t="s">
        <v>776</v>
      </c>
      <c r="F156" s="4" t="s">
        <v>783</v>
      </c>
      <c r="G156" s="14">
        <v>50000</v>
      </c>
      <c r="H156" s="4">
        <v>0</v>
      </c>
      <c r="I156" s="14">
        <v>50000</v>
      </c>
      <c r="J156" s="14">
        <v>1435</v>
      </c>
      <c r="K156" s="14">
        <v>1400.27</v>
      </c>
      <c r="L156" s="14">
        <v>1520</v>
      </c>
      <c r="M156" s="32">
        <v>26152.77</v>
      </c>
      <c r="N156" s="14">
        <f t="shared" si="6"/>
        <v>30508.04</v>
      </c>
      <c r="O156" s="14">
        <f t="shared" si="5"/>
        <v>19491.96</v>
      </c>
      <c r="Q156" s="25"/>
      <c r="R156" s="18"/>
      <c r="S156" s="18"/>
    </row>
    <row r="157" spans="1:19" ht="30" x14ac:dyDescent="0.25">
      <c r="A157" s="4">
        <v>149</v>
      </c>
      <c r="B157" s="4" t="s">
        <v>750</v>
      </c>
      <c r="C157" s="4" t="s">
        <v>1260</v>
      </c>
      <c r="D157" s="4" t="s">
        <v>21</v>
      </c>
      <c r="E157" s="4" t="s">
        <v>774</v>
      </c>
      <c r="F157" s="4" t="s">
        <v>782</v>
      </c>
      <c r="G157" s="14">
        <v>50000</v>
      </c>
      <c r="H157" s="4">
        <v>0</v>
      </c>
      <c r="I157" s="14">
        <v>50000</v>
      </c>
      <c r="J157" s="14">
        <v>1435</v>
      </c>
      <c r="K157" s="14">
        <v>1854</v>
      </c>
      <c r="L157" s="14">
        <v>1520</v>
      </c>
      <c r="M157" s="14">
        <v>425</v>
      </c>
      <c r="N157" s="14">
        <f t="shared" si="6"/>
        <v>5234</v>
      </c>
      <c r="O157" s="14">
        <f t="shared" si="5"/>
        <v>44766</v>
      </c>
      <c r="Q157" s="25"/>
      <c r="R157" s="18"/>
      <c r="S157" s="18"/>
    </row>
    <row r="158" spans="1:19" ht="30" x14ac:dyDescent="0.25">
      <c r="A158" s="4">
        <v>150</v>
      </c>
      <c r="B158" s="4" t="s">
        <v>765</v>
      </c>
      <c r="C158" s="4" t="s">
        <v>1260</v>
      </c>
      <c r="D158" s="4" t="s">
        <v>21</v>
      </c>
      <c r="E158" s="4" t="s">
        <v>774</v>
      </c>
      <c r="F158" s="4" t="s">
        <v>783</v>
      </c>
      <c r="G158" s="14">
        <v>50000</v>
      </c>
      <c r="H158" s="4">
        <v>0</v>
      </c>
      <c r="I158" s="14">
        <v>50000</v>
      </c>
      <c r="J158" s="14">
        <v>1435</v>
      </c>
      <c r="K158" s="14">
        <v>1400.27</v>
      </c>
      <c r="L158" s="14">
        <v>1520</v>
      </c>
      <c r="M158" s="20">
        <v>12027.26</v>
      </c>
      <c r="N158" s="14">
        <f t="shared" si="6"/>
        <v>16382.53</v>
      </c>
      <c r="O158" s="14">
        <f t="shared" si="5"/>
        <v>33617.47</v>
      </c>
      <c r="Q158" s="25"/>
      <c r="R158" s="18"/>
      <c r="S158" s="18"/>
    </row>
    <row r="159" spans="1:19" ht="30" x14ac:dyDescent="0.25">
      <c r="A159" s="4">
        <v>151</v>
      </c>
      <c r="B159" s="4" t="s">
        <v>759</v>
      </c>
      <c r="C159" s="4" t="s">
        <v>1260</v>
      </c>
      <c r="D159" s="4" t="s">
        <v>36</v>
      </c>
      <c r="E159" s="4" t="s">
        <v>774</v>
      </c>
      <c r="F159" s="4" t="s">
        <v>783</v>
      </c>
      <c r="G159" s="14">
        <v>50000</v>
      </c>
      <c r="H159" s="4">
        <v>0</v>
      </c>
      <c r="I159" s="14">
        <v>50000</v>
      </c>
      <c r="J159" s="14">
        <v>1435</v>
      </c>
      <c r="K159" s="14">
        <v>1854</v>
      </c>
      <c r="L159" s="14">
        <v>1520</v>
      </c>
      <c r="M159" s="14">
        <v>2350</v>
      </c>
      <c r="N159" s="14">
        <f>+J159+K159+L159+M159</f>
        <v>7159</v>
      </c>
      <c r="O159" s="14">
        <f>+I159-N159</f>
        <v>42841</v>
      </c>
      <c r="Q159" s="25"/>
      <c r="R159" s="18"/>
      <c r="S159" s="18"/>
    </row>
    <row r="160" spans="1:19" ht="30" x14ac:dyDescent="0.25">
      <c r="A160" s="4">
        <v>152</v>
      </c>
      <c r="B160" s="4" t="s">
        <v>370</v>
      </c>
      <c r="C160" s="4" t="s">
        <v>1292</v>
      </c>
      <c r="D160" s="4" t="s">
        <v>156</v>
      </c>
      <c r="E160" s="4" t="s">
        <v>775</v>
      </c>
      <c r="F160" s="4" t="s">
        <v>782</v>
      </c>
      <c r="G160" s="14">
        <v>11000</v>
      </c>
      <c r="H160" s="4">
        <v>0</v>
      </c>
      <c r="I160" s="14">
        <v>11000</v>
      </c>
      <c r="J160" s="14">
        <v>315.7</v>
      </c>
      <c r="K160" s="14">
        <v>0</v>
      </c>
      <c r="L160" s="14">
        <v>334.4</v>
      </c>
      <c r="M160" s="14">
        <v>25</v>
      </c>
      <c r="N160" s="14">
        <f t="shared" si="6"/>
        <v>675.09999999999991</v>
      </c>
      <c r="O160" s="14">
        <f t="shared" si="5"/>
        <v>10324.9</v>
      </c>
      <c r="Q160" s="25"/>
      <c r="R160" s="18"/>
      <c r="S160" s="18"/>
    </row>
    <row r="161" spans="1:19" ht="30" x14ac:dyDescent="0.25">
      <c r="A161" s="4">
        <v>153</v>
      </c>
      <c r="B161" s="4" t="s">
        <v>386</v>
      </c>
      <c r="C161" s="4" t="s">
        <v>1292</v>
      </c>
      <c r="D161" s="4" t="s">
        <v>156</v>
      </c>
      <c r="E161" s="4" t="s">
        <v>775</v>
      </c>
      <c r="F161" s="4" t="s">
        <v>782</v>
      </c>
      <c r="G161" s="14">
        <v>11000</v>
      </c>
      <c r="H161" s="4">
        <v>0</v>
      </c>
      <c r="I161" s="14">
        <v>11000</v>
      </c>
      <c r="J161" s="14">
        <v>315.7</v>
      </c>
      <c r="K161" s="14">
        <v>0</v>
      </c>
      <c r="L161" s="14">
        <v>334.4</v>
      </c>
      <c r="M161" s="14">
        <v>25</v>
      </c>
      <c r="N161" s="14">
        <f t="shared" si="6"/>
        <v>675.09999999999991</v>
      </c>
      <c r="O161" s="14">
        <f t="shared" si="5"/>
        <v>10324.9</v>
      </c>
      <c r="Q161" s="25"/>
      <c r="R161" s="18"/>
      <c r="S161" s="18"/>
    </row>
    <row r="162" spans="1:19" ht="30" x14ac:dyDescent="0.25">
      <c r="A162" s="4">
        <v>154</v>
      </c>
      <c r="B162" s="4" t="s">
        <v>443</v>
      </c>
      <c r="C162" s="4" t="s">
        <v>1292</v>
      </c>
      <c r="D162" s="4" t="s">
        <v>156</v>
      </c>
      <c r="E162" s="4" t="s">
        <v>775</v>
      </c>
      <c r="F162" s="4" t="s">
        <v>782</v>
      </c>
      <c r="G162" s="14">
        <v>11000</v>
      </c>
      <c r="H162" s="4">
        <v>0</v>
      </c>
      <c r="I162" s="14">
        <v>11000</v>
      </c>
      <c r="J162" s="14">
        <v>315.7</v>
      </c>
      <c r="K162" s="14">
        <v>0</v>
      </c>
      <c r="L162" s="14">
        <v>334.4</v>
      </c>
      <c r="M162" s="14">
        <v>25</v>
      </c>
      <c r="N162" s="14">
        <f t="shared" si="6"/>
        <v>675.09999999999991</v>
      </c>
      <c r="O162" s="14">
        <f t="shared" si="5"/>
        <v>10324.9</v>
      </c>
      <c r="Q162" s="25"/>
      <c r="R162" s="18"/>
      <c r="S162" s="18"/>
    </row>
    <row r="163" spans="1:19" ht="30" x14ac:dyDescent="0.25">
      <c r="A163" s="4">
        <v>155</v>
      </c>
      <c r="B163" s="4" t="s">
        <v>601</v>
      </c>
      <c r="C163" s="4" t="s">
        <v>1292</v>
      </c>
      <c r="D163" s="4" t="s">
        <v>148</v>
      </c>
      <c r="E163" s="4" t="s">
        <v>775</v>
      </c>
      <c r="F163" s="4" t="s">
        <v>782</v>
      </c>
      <c r="G163" s="14">
        <v>11000</v>
      </c>
      <c r="H163" s="4">
        <v>0</v>
      </c>
      <c r="I163" s="14">
        <v>11000</v>
      </c>
      <c r="J163" s="14">
        <v>315.7</v>
      </c>
      <c r="K163" s="14">
        <v>0</v>
      </c>
      <c r="L163" s="14">
        <v>334.4</v>
      </c>
      <c r="M163" s="14">
        <v>25</v>
      </c>
      <c r="N163" s="14">
        <f t="shared" si="6"/>
        <v>675.09999999999991</v>
      </c>
      <c r="O163" s="14">
        <f t="shared" si="5"/>
        <v>10324.9</v>
      </c>
      <c r="Q163" s="25"/>
      <c r="R163" s="18"/>
      <c r="S163" s="18"/>
    </row>
    <row r="164" spans="1:19" ht="30" x14ac:dyDescent="0.25">
      <c r="A164" s="4">
        <v>156</v>
      </c>
      <c r="B164" s="4" t="s">
        <v>680</v>
      </c>
      <c r="C164" s="4" t="s">
        <v>1292</v>
      </c>
      <c r="D164" s="4" t="s">
        <v>308</v>
      </c>
      <c r="E164" s="4" t="s">
        <v>775</v>
      </c>
      <c r="F164" s="4" t="s">
        <v>782</v>
      </c>
      <c r="G164" s="14">
        <v>11000</v>
      </c>
      <c r="H164" s="4">
        <v>0</v>
      </c>
      <c r="I164" s="14">
        <v>11000</v>
      </c>
      <c r="J164" s="14">
        <v>315.7</v>
      </c>
      <c r="K164" s="14">
        <v>0</v>
      </c>
      <c r="L164" s="14">
        <v>334.4</v>
      </c>
      <c r="M164" s="14">
        <v>25</v>
      </c>
      <c r="N164" s="14">
        <f t="shared" si="6"/>
        <v>675.09999999999991</v>
      </c>
      <c r="O164" s="14">
        <f t="shared" si="5"/>
        <v>10324.9</v>
      </c>
      <c r="Q164" s="25"/>
      <c r="R164" s="18"/>
      <c r="S164" s="18"/>
    </row>
    <row r="165" spans="1:19" ht="30" x14ac:dyDescent="0.25">
      <c r="A165" s="4">
        <v>157</v>
      </c>
      <c r="B165" s="4" t="s">
        <v>673</v>
      </c>
      <c r="C165" s="4" t="s">
        <v>1292</v>
      </c>
      <c r="D165" s="4" t="s">
        <v>525</v>
      </c>
      <c r="E165" s="4" t="s">
        <v>775</v>
      </c>
      <c r="F165" s="4" t="s">
        <v>782</v>
      </c>
      <c r="G165" s="14">
        <v>10000</v>
      </c>
      <c r="H165" s="4">
        <v>0</v>
      </c>
      <c r="I165" s="14">
        <v>10000</v>
      </c>
      <c r="J165" s="14">
        <v>287</v>
      </c>
      <c r="K165" s="14">
        <v>0</v>
      </c>
      <c r="L165" s="14">
        <v>304</v>
      </c>
      <c r="M165" s="14">
        <v>25</v>
      </c>
      <c r="N165" s="14">
        <f t="shared" si="6"/>
        <v>616</v>
      </c>
      <c r="O165" s="14">
        <f t="shared" si="5"/>
        <v>9384</v>
      </c>
      <c r="Q165" s="25"/>
      <c r="R165" s="18"/>
      <c r="S165" s="18"/>
    </row>
    <row r="166" spans="1:19" ht="24.75" customHeight="1" x14ac:dyDescent="0.25">
      <c r="A166" s="4">
        <v>158</v>
      </c>
      <c r="B166" s="4" t="s">
        <v>674</v>
      </c>
      <c r="C166" s="4" t="s">
        <v>1292</v>
      </c>
      <c r="D166" s="4" t="s">
        <v>525</v>
      </c>
      <c r="E166" s="4" t="s">
        <v>775</v>
      </c>
      <c r="F166" s="4" t="s">
        <v>782</v>
      </c>
      <c r="G166" s="14">
        <v>10000</v>
      </c>
      <c r="H166" s="4">
        <v>0</v>
      </c>
      <c r="I166" s="14">
        <v>10000</v>
      </c>
      <c r="J166" s="14">
        <v>287</v>
      </c>
      <c r="K166" s="14">
        <v>0</v>
      </c>
      <c r="L166" s="14">
        <v>304</v>
      </c>
      <c r="M166" s="14">
        <v>25</v>
      </c>
      <c r="N166" s="14">
        <f t="shared" si="6"/>
        <v>616</v>
      </c>
      <c r="O166" s="14">
        <f t="shared" si="5"/>
        <v>9384</v>
      </c>
      <c r="Q166" s="25"/>
      <c r="R166" s="18"/>
      <c r="S166" s="18"/>
    </row>
    <row r="167" spans="1:19" ht="30" x14ac:dyDescent="0.25">
      <c r="A167" s="4">
        <v>159</v>
      </c>
      <c r="B167" s="4" t="s">
        <v>675</v>
      </c>
      <c r="C167" s="4" t="s">
        <v>1292</v>
      </c>
      <c r="D167" s="4" t="s">
        <v>556</v>
      </c>
      <c r="E167" s="4" t="s">
        <v>775</v>
      </c>
      <c r="F167" s="4" t="s">
        <v>782</v>
      </c>
      <c r="G167" s="14">
        <v>11000</v>
      </c>
      <c r="H167" s="4">
        <v>0</v>
      </c>
      <c r="I167" s="14">
        <v>11000</v>
      </c>
      <c r="J167" s="14">
        <v>315.7</v>
      </c>
      <c r="K167" s="14">
        <v>0</v>
      </c>
      <c r="L167" s="14">
        <v>334.4</v>
      </c>
      <c r="M167" s="14">
        <v>25</v>
      </c>
      <c r="N167" s="14">
        <f t="shared" si="6"/>
        <v>675.09999999999991</v>
      </c>
      <c r="O167" s="14">
        <f t="shared" si="5"/>
        <v>10324.9</v>
      </c>
      <c r="Q167" s="25"/>
      <c r="R167" s="18"/>
      <c r="S167" s="18"/>
    </row>
    <row r="168" spans="1:19" ht="30" x14ac:dyDescent="0.25">
      <c r="A168" s="4">
        <v>160</v>
      </c>
      <c r="B168" s="4" t="s">
        <v>362</v>
      </c>
      <c r="C168" s="4" t="s">
        <v>1292</v>
      </c>
      <c r="D168" s="4" t="s">
        <v>148</v>
      </c>
      <c r="E168" s="4" t="s">
        <v>775</v>
      </c>
      <c r="F168" s="4" t="s">
        <v>783</v>
      </c>
      <c r="G168" s="14">
        <v>11000</v>
      </c>
      <c r="H168" s="4">
        <v>0</v>
      </c>
      <c r="I168" s="14">
        <v>11000</v>
      </c>
      <c r="J168" s="14">
        <v>315.7</v>
      </c>
      <c r="K168" s="14">
        <v>0</v>
      </c>
      <c r="L168" s="14">
        <v>334.4</v>
      </c>
      <c r="M168" s="14">
        <v>25</v>
      </c>
      <c r="N168" s="14">
        <f t="shared" si="6"/>
        <v>675.09999999999991</v>
      </c>
      <c r="O168" s="14">
        <f t="shared" si="5"/>
        <v>10324.9</v>
      </c>
      <c r="Q168" s="25"/>
      <c r="R168" s="18"/>
      <c r="S168" s="18"/>
    </row>
    <row r="169" spans="1:19" ht="30" x14ac:dyDescent="0.25">
      <c r="A169" s="4">
        <v>161</v>
      </c>
      <c r="B169" s="4" t="s">
        <v>1183</v>
      </c>
      <c r="C169" s="4" t="s">
        <v>1292</v>
      </c>
      <c r="D169" s="4" t="s">
        <v>139</v>
      </c>
      <c r="E169" s="4" t="s">
        <v>775</v>
      </c>
      <c r="F169" s="4" t="s">
        <v>783</v>
      </c>
      <c r="G169" s="14">
        <v>10000</v>
      </c>
      <c r="H169" s="4">
        <v>0</v>
      </c>
      <c r="I169" s="14">
        <v>10000</v>
      </c>
      <c r="J169" s="14">
        <v>287</v>
      </c>
      <c r="K169" s="14">
        <v>0</v>
      </c>
      <c r="L169" s="14">
        <v>304</v>
      </c>
      <c r="M169" s="14">
        <v>25</v>
      </c>
      <c r="N169" s="14">
        <f t="shared" si="6"/>
        <v>616</v>
      </c>
      <c r="O169" s="14">
        <f t="shared" si="5"/>
        <v>9384</v>
      </c>
      <c r="Q169" s="25"/>
      <c r="R169" s="18"/>
      <c r="S169" s="18"/>
    </row>
    <row r="170" spans="1:19" ht="25.5" customHeight="1" x14ac:dyDescent="0.25">
      <c r="A170" s="4">
        <v>162</v>
      </c>
      <c r="B170" s="4" t="s">
        <v>119</v>
      </c>
      <c r="C170" s="4" t="s">
        <v>1293</v>
      </c>
      <c r="D170" s="4" t="s">
        <v>45</v>
      </c>
      <c r="E170" s="4" t="s">
        <v>776</v>
      </c>
      <c r="F170" s="4" t="s">
        <v>783</v>
      </c>
      <c r="G170" s="14">
        <v>21000</v>
      </c>
      <c r="H170" s="4">
        <v>0</v>
      </c>
      <c r="I170" s="14">
        <v>21000</v>
      </c>
      <c r="J170" s="14">
        <v>602.70000000000005</v>
      </c>
      <c r="K170" s="14">
        <v>0</v>
      </c>
      <c r="L170" s="14">
        <v>638.4</v>
      </c>
      <c r="M170" s="14">
        <v>25</v>
      </c>
      <c r="N170" s="14">
        <f t="shared" si="6"/>
        <v>1266.0999999999999</v>
      </c>
      <c r="O170" s="14">
        <f t="shared" si="5"/>
        <v>19733.900000000001</v>
      </c>
      <c r="Q170" s="25"/>
      <c r="R170" s="18"/>
      <c r="S170" s="18"/>
    </row>
    <row r="171" spans="1:19" ht="24.75" customHeight="1" x14ac:dyDescent="0.25">
      <c r="A171" s="4">
        <v>163</v>
      </c>
      <c r="B171" s="4" t="s">
        <v>329</v>
      </c>
      <c r="C171" s="4" t="s">
        <v>1294</v>
      </c>
      <c r="D171" s="4" t="s">
        <v>21</v>
      </c>
      <c r="E171" s="4" t="s">
        <v>774</v>
      </c>
      <c r="F171" s="4" t="s">
        <v>783</v>
      </c>
      <c r="G171" s="14">
        <v>50000</v>
      </c>
      <c r="H171" s="4">
        <v>0</v>
      </c>
      <c r="I171" s="14">
        <v>50000</v>
      </c>
      <c r="J171" s="14">
        <v>1435</v>
      </c>
      <c r="K171" s="14">
        <v>1854</v>
      </c>
      <c r="L171" s="14">
        <v>1520</v>
      </c>
      <c r="M171" s="14">
        <v>25</v>
      </c>
      <c r="N171" s="14">
        <f t="shared" si="6"/>
        <v>4834</v>
      </c>
      <c r="O171" s="14">
        <f t="shared" si="5"/>
        <v>45166</v>
      </c>
      <c r="Q171" s="25"/>
      <c r="R171" s="18"/>
      <c r="S171" s="18"/>
    </row>
    <row r="172" spans="1:19" ht="24.75" customHeight="1" x14ac:dyDescent="0.25">
      <c r="A172" s="4">
        <v>164</v>
      </c>
      <c r="B172" s="4" t="s">
        <v>253</v>
      </c>
      <c r="C172" s="4" t="s">
        <v>1295</v>
      </c>
      <c r="D172" s="4" t="s">
        <v>21</v>
      </c>
      <c r="E172" s="4" t="s">
        <v>774</v>
      </c>
      <c r="F172" s="4" t="s">
        <v>783</v>
      </c>
      <c r="G172" s="14">
        <v>50000</v>
      </c>
      <c r="H172" s="4">
        <v>0</v>
      </c>
      <c r="I172" s="14">
        <v>50000</v>
      </c>
      <c r="J172" s="14">
        <v>1435</v>
      </c>
      <c r="K172" s="14">
        <v>1854</v>
      </c>
      <c r="L172" s="14">
        <v>1520</v>
      </c>
      <c r="M172" s="14">
        <v>1895</v>
      </c>
      <c r="N172" s="14">
        <f t="shared" si="6"/>
        <v>6704</v>
      </c>
      <c r="O172" s="14">
        <f t="shared" si="5"/>
        <v>43296</v>
      </c>
      <c r="Q172" s="25"/>
      <c r="R172" s="18"/>
      <c r="S172" s="18"/>
    </row>
    <row r="173" spans="1:19" ht="24.75" customHeight="1" x14ac:dyDescent="0.25">
      <c r="A173" s="4">
        <v>165</v>
      </c>
      <c r="B173" s="4" t="s">
        <v>754</v>
      </c>
      <c r="C173" s="4" t="s">
        <v>1295</v>
      </c>
      <c r="D173" s="4" t="s">
        <v>693</v>
      </c>
      <c r="E173" s="4" t="s">
        <v>775</v>
      </c>
      <c r="F173" s="4" t="s">
        <v>783</v>
      </c>
      <c r="G173" s="14">
        <v>22050</v>
      </c>
      <c r="H173" s="4">
        <v>0</v>
      </c>
      <c r="I173" s="14">
        <v>22050</v>
      </c>
      <c r="J173" s="14">
        <v>632.84</v>
      </c>
      <c r="K173" s="14">
        <v>0</v>
      </c>
      <c r="L173" s="14">
        <v>670.32</v>
      </c>
      <c r="M173" s="14">
        <v>1180</v>
      </c>
      <c r="N173" s="14">
        <f t="shared" si="6"/>
        <v>2483.16</v>
      </c>
      <c r="O173" s="14">
        <f t="shared" si="5"/>
        <v>19566.84</v>
      </c>
      <c r="Q173" s="25"/>
      <c r="R173" s="18"/>
      <c r="S173" s="18"/>
    </row>
    <row r="174" spans="1:19" ht="24.75" customHeight="1" x14ac:dyDescent="0.25">
      <c r="A174" s="4">
        <v>166</v>
      </c>
      <c r="B174" s="4" t="s">
        <v>217</v>
      </c>
      <c r="C174" s="4" t="s">
        <v>1296</v>
      </c>
      <c r="D174" s="4" t="s">
        <v>21</v>
      </c>
      <c r="E174" s="4" t="s">
        <v>776</v>
      </c>
      <c r="F174" s="4" t="s">
        <v>782</v>
      </c>
      <c r="G174" s="14">
        <v>50000</v>
      </c>
      <c r="H174" s="4">
        <v>0</v>
      </c>
      <c r="I174" s="14">
        <v>50000</v>
      </c>
      <c r="J174" s="14">
        <v>1435</v>
      </c>
      <c r="K174" s="14">
        <v>1854</v>
      </c>
      <c r="L174" s="14">
        <v>1520</v>
      </c>
      <c r="M174" s="14">
        <v>825</v>
      </c>
      <c r="N174" s="14">
        <f t="shared" si="6"/>
        <v>5634</v>
      </c>
      <c r="O174" s="14">
        <f t="shared" si="5"/>
        <v>44366</v>
      </c>
      <c r="Q174" s="25"/>
      <c r="R174" s="18"/>
      <c r="S174" s="18"/>
    </row>
    <row r="175" spans="1:19" ht="24.75" customHeight="1" x14ac:dyDescent="0.25">
      <c r="A175" s="4">
        <v>167</v>
      </c>
      <c r="B175" s="4" t="s">
        <v>231</v>
      </c>
      <c r="C175" s="4" t="s">
        <v>1297</v>
      </c>
      <c r="D175" s="4" t="s">
        <v>227</v>
      </c>
      <c r="E175" s="4" t="s">
        <v>775</v>
      </c>
      <c r="F175" s="4" t="s">
        <v>782</v>
      </c>
      <c r="G175" s="32">
        <v>16500</v>
      </c>
      <c r="H175">
        <v>0</v>
      </c>
      <c r="I175" s="32">
        <v>16500</v>
      </c>
      <c r="J175">
        <v>473.55</v>
      </c>
      <c r="K175">
        <v>0</v>
      </c>
      <c r="L175">
        <v>501.6</v>
      </c>
      <c r="M175" s="32">
        <v>2157.4499999999998</v>
      </c>
      <c r="N175" s="14">
        <f t="shared" si="6"/>
        <v>3132.6</v>
      </c>
      <c r="O175" s="14">
        <f t="shared" si="5"/>
        <v>13367.4</v>
      </c>
      <c r="Q175" s="25"/>
      <c r="R175" s="18"/>
      <c r="S175" s="18"/>
    </row>
    <row r="176" spans="1:19" ht="30" x14ac:dyDescent="0.25">
      <c r="A176" s="4">
        <v>168</v>
      </c>
      <c r="B176" s="4" t="s">
        <v>634</v>
      </c>
      <c r="C176" s="4" t="s">
        <v>1298</v>
      </c>
      <c r="D176" s="4" t="s">
        <v>21</v>
      </c>
      <c r="E176" s="4" t="s">
        <v>776</v>
      </c>
      <c r="F176" s="4" t="s">
        <v>782</v>
      </c>
      <c r="G176" s="14">
        <v>50000</v>
      </c>
      <c r="H176" s="4">
        <v>0</v>
      </c>
      <c r="I176" s="14">
        <v>50000</v>
      </c>
      <c r="J176" s="14">
        <v>1435</v>
      </c>
      <c r="K176" s="14">
        <v>1854</v>
      </c>
      <c r="L176" s="14">
        <v>1520</v>
      </c>
      <c r="M176" s="14">
        <v>425</v>
      </c>
      <c r="N176" s="14">
        <f t="shared" si="6"/>
        <v>5234</v>
      </c>
      <c r="O176" s="14">
        <f t="shared" si="5"/>
        <v>44766</v>
      </c>
      <c r="Q176" s="25"/>
      <c r="R176" s="18"/>
      <c r="S176" s="18"/>
    </row>
    <row r="177" spans="1:19" ht="30" x14ac:dyDescent="0.25">
      <c r="A177" s="4">
        <v>169</v>
      </c>
      <c r="B177" s="4" t="s">
        <v>58</v>
      </c>
      <c r="C177" s="4" t="s">
        <v>995</v>
      </c>
      <c r="D177" s="4" t="s">
        <v>59</v>
      </c>
      <c r="E177" s="4" t="s">
        <v>776</v>
      </c>
      <c r="F177" s="4" t="s">
        <v>783</v>
      </c>
      <c r="G177" s="14">
        <v>70000</v>
      </c>
      <c r="H177" s="4">
        <v>0</v>
      </c>
      <c r="I177" s="14">
        <v>70000</v>
      </c>
      <c r="J177" s="14">
        <v>2009</v>
      </c>
      <c r="K177" s="14">
        <v>5368.48</v>
      </c>
      <c r="L177" s="14">
        <v>2128</v>
      </c>
      <c r="M177" s="14">
        <v>1657.3</v>
      </c>
      <c r="N177" s="14">
        <f t="shared" si="6"/>
        <v>11162.779999999999</v>
      </c>
      <c r="O177" s="14">
        <f t="shared" si="5"/>
        <v>58837.22</v>
      </c>
      <c r="Q177" s="25"/>
      <c r="R177" s="18"/>
      <c r="S177" s="18"/>
    </row>
    <row r="178" spans="1:19" ht="30" x14ac:dyDescent="0.25">
      <c r="A178" s="4">
        <v>170</v>
      </c>
      <c r="B178" s="4" t="s">
        <v>598</v>
      </c>
      <c r="C178" s="4" t="s">
        <v>995</v>
      </c>
      <c r="D178" s="4" t="s">
        <v>21</v>
      </c>
      <c r="E178" s="4" t="s">
        <v>776</v>
      </c>
      <c r="F178" s="4" t="s">
        <v>783</v>
      </c>
      <c r="G178" s="14">
        <v>45000</v>
      </c>
      <c r="H178" s="4">
        <v>0</v>
      </c>
      <c r="I178" s="14">
        <v>45000</v>
      </c>
      <c r="J178" s="14">
        <v>1291.5</v>
      </c>
      <c r="K178" s="14">
        <v>1148.33</v>
      </c>
      <c r="L178" s="14">
        <v>1368</v>
      </c>
      <c r="M178" s="14">
        <v>25</v>
      </c>
      <c r="N178" s="14">
        <f>+J178+K178+L178+M178</f>
        <v>3832.83</v>
      </c>
      <c r="O178" s="14">
        <f>+I178-N178</f>
        <v>41167.17</v>
      </c>
      <c r="Q178" s="25"/>
      <c r="R178" s="18"/>
      <c r="S178" s="18"/>
    </row>
    <row r="179" spans="1:19" ht="30" x14ac:dyDescent="0.25">
      <c r="A179" s="4">
        <v>171</v>
      </c>
      <c r="B179" s="4" t="s">
        <v>1180</v>
      </c>
      <c r="C179" s="4" t="s">
        <v>995</v>
      </c>
      <c r="D179" s="4" t="s">
        <v>350</v>
      </c>
      <c r="E179" s="4" t="s">
        <v>776</v>
      </c>
      <c r="F179" s="4" t="s">
        <v>782</v>
      </c>
      <c r="G179" s="14">
        <v>21000</v>
      </c>
      <c r="H179" s="4">
        <v>0</v>
      </c>
      <c r="I179" s="14">
        <v>21000</v>
      </c>
      <c r="J179" s="14">
        <v>602.70000000000005</v>
      </c>
      <c r="K179" s="14">
        <v>0</v>
      </c>
      <c r="L179" s="14">
        <v>638.4</v>
      </c>
      <c r="M179" s="14">
        <v>25</v>
      </c>
      <c r="N179" s="14">
        <f t="shared" si="6"/>
        <v>1266.0999999999999</v>
      </c>
      <c r="O179" s="14">
        <f t="shared" si="5"/>
        <v>19733.900000000001</v>
      </c>
      <c r="Q179" s="25"/>
      <c r="R179" s="18"/>
      <c r="S179" s="18"/>
    </row>
    <row r="180" spans="1:19" ht="30" x14ac:dyDescent="0.25">
      <c r="A180" s="4">
        <v>172</v>
      </c>
      <c r="B180" s="4" t="s">
        <v>769</v>
      </c>
      <c r="C180" s="4" t="s">
        <v>995</v>
      </c>
      <c r="D180" s="4" t="s">
        <v>45</v>
      </c>
      <c r="E180" s="4" t="s">
        <v>775</v>
      </c>
      <c r="F180" s="4" t="s">
        <v>783</v>
      </c>
      <c r="G180" s="32">
        <v>22050</v>
      </c>
      <c r="H180">
        <v>0</v>
      </c>
      <c r="I180" s="32">
        <v>22050</v>
      </c>
      <c r="J180">
        <v>632.84</v>
      </c>
      <c r="K180">
        <v>0</v>
      </c>
      <c r="L180">
        <v>670.32</v>
      </c>
      <c r="M180" s="32">
        <v>1537.45</v>
      </c>
      <c r="N180" s="14">
        <f t="shared" si="6"/>
        <v>2840.61</v>
      </c>
      <c r="O180" s="14">
        <f t="shared" si="5"/>
        <v>19209.39</v>
      </c>
      <c r="Q180" s="25"/>
      <c r="R180" s="18"/>
      <c r="S180" s="18"/>
    </row>
    <row r="181" spans="1:19" ht="30" x14ac:dyDescent="0.25">
      <c r="A181" s="4">
        <v>173</v>
      </c>
      <c r="B181" s="4" t="s">
        <v>593</v>
      </c>
      <c r="C181" s="4" t="s">
        <v>1110</v>
      </c>
      <c r="D181" s="4" t="s">
        <v>21</v>
      </c>
      <c r="E181" s="4" t="s">
        <v>776</v>
      </c>
      <c r="F181" s="4" t="s">
        <v>782</v>
      </c>
      <c r="G181" s="14">
        <v>50000</v>
      </c>
      <c r="H181" s="4">
        <v>0</v>
      </c>
      <c r="I181" s="14">
        <v>50000</v>
      </c>
      <c r="J181" s="14">
        <v>1435</v>
      </c>
      <c r="K181" s="14">
        <v>1854</v>
      </c>
      <c r="L181" s="14">
        <v>1520</v>
      </c>
      <c r="M181" s="14">
        <v>10785</v>
      </c>
      <c r="N181" s="14">
        <f t="shared" si="6"/>
        <v>15594</v>
      </c>
      <c r="O181" s="14">
        <f t="shared" si="5"/>
        <v>34406</v>
      </c>
      <c r="Q181" s="25"/>
      <c r="R181" s="18"/>
      <c r="S181" s="18"/>
    </row>
    <row r="182" spans="1:19" ht="30" x14ac:dyDescent="0.25">
      <c r="A182" s="4">
        <v>174</v>
      </c>
      <c r="B182" s="4" t="s">
        <v>32</v>
      </c>
      <c r="C182" s="4" t="s">
        <v>1110</v>
      </c>
      <c r="D182" s="4" t="s">
        <v>27</v>
      </c>
      <c r="E182" s="4" t="s">
        <v>774</v>
      </c>
      <c r="F182" s="4" t="s">
        <v>782</v>
      </c>
      <c r="G182" s="14">
        <v>75000</v>
      </c>
      <c r="H182" s="4">
        <v>0</v>
      </c>
      <c r="I182" s="14">
        <v>75000</v>
      </c>
      <c r="J182" s="14">
        <v>2152.5</v>
      </c>
      <c r="K182" s="14">
        <v>6006.89</v>
      </c>
      <c r="L182" s="14">
        <v>2280</v>
      </c>
      <c r="M182" s="14">
        <v>2037.45</v>
      </c>
      <c r="N182" s="14">
        <f t="shared" si="6"/>
        <v>12476.84</v>
      </c>
      <c r="O182" s="14">
        <f t="shared" si="5"/>
        <v>62523.16</v>
      </c>
      <c r="Q182" s="25"/>
      <c r="R182" s="18"/>
      <c r="S182" s="18"/>
    </row>
    <row r="183" spans="1:19" ht="30" x14ac:dyDescent="0.25">
      <c r="A183" s="4">
        <v>175</v>
      </c>
      <c r="B183" s="4" t="s">
        <v>143</v>
      </c>
      <c r="C183" s="4" t="s">
        <v>1110</v>
      </c>
      <c r="D183" s="4" t="s">
        <v>21</v>
      </c>
      <c r="E183" s="4" t="s">
        <v>776</v>
      </c>
      <c r="F183" s="4" t="s">
        <v>783</v>
      </c>
      <c r="G183" s="14">
        <v>50000</v>
      </c>
      <c r="H183" s="4">
        <v>0</v>
      </c>
      <c r="I183" s="14">
        <v>50000</v>
      </c>
      <c r="J183" s="14">
        <v>1435</v>
      </c>
      <c r="K183" s="14">
        <v>1854</v>
      </c>
      <c r="L183" s="14">
        <v>1520</v>
      </c>
      <c r="M183" s="14">
        <v>17927.32</v>
      </c>
      <c r="N183" s="14">
        <f t="shared" si="6"/>
        <v>22736.32</v>
      </c>
      <c r="O183" s="14">
        <f t="shared" si="5"/>
        <v>27263.68</v>
      </c>
      <c r="Q183" s="25"/>
      <c r="R183" s="18"/>
      <c r="S183" s="18"/>
    </row>
    <row r="184" spans="1:19" ht="30" x14ac:dyDescent="0.25">
      <c r="A184" s="4">
        <v>176</v>
      </c>
      <c r="B184" s="4" t="s">
        <v>203</v>
      </c>
      <c r="C184" s="4" t="s">
        <v>1110</v>
      </c>
      <c r="D184" s="4" t="s">
        <v>21</v>
      </c>
      <c r="E184" s="4" t="s">
        <v>774</v>
      </c>
      <c r="F184" s="4" t="s">
        <v>783</v>
      </c>
      <c r="G184" s="14">
        <v>50000</v>
      </c>
      <c r="H184" s="4">
        <v>0</v>
      </c>
      <c r="I184" s="14">
        <v>50000</v>
      </c>
      <c r="J184" s="14">
        <v>1435</v>
      </c>
      <c r="K184" s="14">
        <v>1854</v>
      </c>
      <c r="L184" s="14">
        <v>1520</v>
      </c>
      <c r="M184" s="14">
        <v>34575.93</v>
      </c>
      <c r="N184" s="14">
        <f t="shared" si="6"/>
        <v>39384.93</v>
      </c>
      <c r="O184" s="14">
        <f t="shared" si="5"/>
        <v>10615.07</v>
      </c>
      <c r="Q184" s="25"/>
      <c r="R184" s="18"/>
      <c r="S184" s="18"/>
    </row>
    <row r="185" spans="1:19" ht="30" x14ac:dyDescent="0.25">
      <c r="A185" s="4">
        <v>177</v>
      </c>
      <c r="B185" s="4" t="s">
        <v>267</v>
      </c>
      <c r="C185" s="4" t="s">
        <v>1110</v>
      </c>
      <c r="D185" s="4" t="s">
        <v>45</v>
      </c>
      <c r="E185" s="4" t="s">
        <v>776</v>
      </c>
      <c r="F185" s="4" t="s">
        <v>783</v>
      </c>
      <c r="G185" s="14">
        <v>22050</v>
      </c>
      <c r="H185" s="4">
        <v>0</v>
      </c>
      <c r="I185" s="14">
        <v>22050</v>
      </c>
      <c r="J185" s="14">
        <v>632.84</v>
      </c>
      <c r="K185" s="14">
        <v>0</v>
      </c>
      <c r="L185" s="14">
        <v>670.32</v>
      </c>
      <c r="M185" s="14">
        <v>25</v>
      </c>
      <c r="N185" s="14">
        <f t="shared" si="6"/>
        <v>1328.16</v>
      </c>
      <c r="O185" s="14">
        <f t="shared" si="5"/>
        <v>20721.84</v>
      </c>
      <c r="Q185" s="25"/>
      <c r="R185" s="18"/>
      <c r="S185" s="18"/>
    </row>
    <row r="186" spans="1:19" ht="30" x14ac:dyDescent="0.25">
      <c r="A186" s="4">
        <v>178</v>
      </c>
      <c r="B186" s="4" t="s">
        <v>272</v>
      </c>
      <c r="C186" s="4" t="s">
        <v>1110</v>
      </c>
      <c r="D186" s="4" t="s">
        <v>45</v>
      </c>
      <c r="E186" s="4" t="s">
        <v>776</v>
      </c>
      <c r="F186" s="4" t="s">
        <v>783</v>
      </c>
      <c r="G186" s="32">
        <v>22050</v>
      </c>
      <c r="H186">
        <v>0</v>
      </c>
      <c r="I186" s="32">
        <v>22050</v>
      </c>
      <c r="J186">
        <v>632.84</v>
      </c>
      <c r="K186">
        <v>0</v>
      </c>
      <c r="L186">
        <v>670.32</v>
      </c>
      <c r="M186" s="32">
        <v>1537.45</v>
      </c>
      <c r="N186" s="14">
        <f t="shared" si="6"/>
        <v>2840.61</v>
      </c>
      <c r="O186" s="14">
        <f t="shared" si="5"/>
        <v>19209.39</v>
      </c>
      <c r="Q186" s="25"/>
      <c r="R186" s="18"/>
      <c r="S186" s="18"/>
    </row>
    <row r="187" spans="1:19" ht="30" x14ac:dyDescent="0.25">
      <c r="A187" s="4">
        <v>179</v>
      </c>
      <c r="B187" s="4" t="s">
        <v>420</v>
      </c>
      <c r="C187" s="4" t="s">
        <v>1110</v>
      </c>
      <c r="D187" s="4" t="s">
        <v>135</v>
      </c>
      <c r="E187" s="4" t="s">
        <v>774</v>
      </c>
      <c r="F187" s="4" t="s">
        <v>783</v>
      </c>
      <c r="G187" s="32">
        <v>22050</v>
      </c>
      <c r="H187">
        <v>0</v>
      </c>
      <c r="I187" s="32">
        <v>22050</v>
      </c>
      <c r="J187">
        <v>632.84</v>
      </c>
      <c r="K187">
        <v>0</v>
      </c>
      <c r="L187">
        <v>670.32</v>
      </c>
      <c r="M187" s="32">
        <v>10876.02</v>
      </c>
      <c r="N187" s="14">
        <f t="shared" si="6"/>
        <v>12179.18</v>
      </c>
      <c r="O187" s="14">
        <f t="shared" si="5"/>
        <v>9870.82</v>
      </c>
      <c r="Q187" s="25"/>
      <c r="R187" s="18"/>
      <c r="S187" s="18"/>
    </row>
    <row r="188" spans="1:19" ht="30" x14ac:dyDescent="0.25">
      <c r="A188" s="4">
        <v>180</v>
      </c>
      <c r="B188" s="4" t="s">
        <v>470</v>
      </c>
      <c r="C188" s="4" t="s">
        <v>1110</v>
      </c>
      <c r="D188" s="4" t="s">
        <v>135</v>
      </c>
      <c r="E188" s="4" t="s">
        <v>774</v>
      </c>
      <c r="F188" s="4" t="s">
        <v>783</v>
      </c>
      <c r="G188" s="32">
        <v>22050</v>
      </c>
      <c r="H188">
        <v>0</v>
      </c>
      <c r="I188" s="32">
        <v>22050</v>
      </c>
      <c r="J188">
        <v>632.84</v>
      </c>
      <c r="K188">
        <v>0</v>
      </c>
      <c r="L188">
        <v>670.32</v>
      </c>
      <c r="M188" s="32">
        <v>1537.45</v>
      </c>
      <c r="N188" s="14">
        <f t="shared" si="6"/>
        <v>2840.61</v>
      </c>
      <c r="O188" s="14">
        <f t="shared" si="5"/>
        <v>19209.39</v>
      </c>
      <c r="Q188" s="25"/>
      <c r="R188" s="18"/>
      <c r="S188" s="18"/>
    </row>
    <row r="189" spans="1:19" ht="30" x14ac:dyDescent="0.25">
      <c r="A189" s="4">
        <v>181</v>
      </c>
      <c r="B189" s="4" t="s">
        <v>574</v>
      </c>
      <c r="C189" s="4" t="s">
        <v>1110</v>
      </c>
      <c r="D189" s="4" t="s">
        <v>99</v>
      </c>
      <c r="E189" s="4" t="s">
        <v>776</v>
      </c>
      <c r="F189" s="4" t="s">
        <v>783</v>
      </c>
      <c r="G189" s="14">
        <v>40000</v>
      </c>
      <c r="H189" s="4">
        <v>0</v>
      </c>
      <c r="I189" s="14">
        <v>40000</v>
      </c>
      <c r="J189" s="14">
        <f>+I189*2.87%</f>
        <v>1148</v>
      </c>
      <c r="K189" s="14">
        <v>442.65</v>
      </c>
      <c r="L189" s="14">
        <f>+I189*3.04%</f>
        <v>1216</v>
      </c>
      <c r="M189" s="14">
        <v>325</v>
      </c>
      <c r="N189" s="14">
        <f>+J189+K189+L189+M189</f>
        <v>3131.65</v>
      </c>
      <c r="O189" s="14">
        <f>+I189-N189</f>
        <v>36868.35</v>
      </c>
      <c r="Q189" s="25"/>
      <c r="R189" s="18"/>
      <c r="S189" s="18"/>
    </row>
    <row r="190" spans="1:19" ht="24.75" customHeight="1" x14ac:dyDescent="0.25">
      <c r="A190" s="4">
        <v>182</v>
      </c>
      <c r="B190" s="4" t="s">
        <v>1112</v>
      </c>
      <c r="C190" s="4" t="s">
        <v>685</v>
      </c>
      <c r="D190" s="4" t="s">
        <v>34</v>
      </c>
      <c r="E190" s="4" t="s">
        <v>774</v>
      </c>
      <c r="F190" s="4" t="s">
        <v>782</v>
      </c>
      <c r="G190" s="14">
        <v>100000</v>
      </c>
      <c r="H190" s="4">
        <v>0</v>
      </c>
      <c r="I190" s="14">
        <v>100000</v>
      </c>
      <c r="J190" s="20">
        <v>2870</v>
      </c>
      <c r="K190" s="14">
        <v>12105.37</v>
      </c>
      <c r="L190" s="14">
        <v>3040</v>
      </c>
      <c r="M190" s="14">
        <v>25</v>
      </c>
      <c r="N190" s="14">
        <f t="shared" si="6"/>
        <v>18040.370000000003</v>
      </c>
      <c r="O190" s="14">
        <f t="shared" si="5"/>
        <v>81959.63</v>
      </c>
      <c r="Q190" s="25"/>
      <c r="R190" s="18"/>
      <c r="S190" s="18"/>
    </row>
    <row r="191" spans="1:19" ht="36.75" customHeight="1" x14ac:dyDescent="0.25">
      <c r="A191" s="4">
        <v>183</v>
      </c>
      <c r="B191" s="4" t="s">
        <v>131</v>
      </c>
      <c r="C191" s="4" t="s">
        <v>685</v>
      </c>
      <c r="D191" s="4" t="s">
        <v>1279</v>
      </c>
      <c r="E191" s="4" t="s">
        <v>774</v>
      </c>
      <c r="F191" s="4" t="s">
        <v>783</v>
      </c>
      <c r="G191" s="14">
        <v>100000</v>
      </c>
      <c r="H191" s="4">
        <v>0</v>
      </c>
      <c r="I191" s="14">
        <v>100000</v>
      </c>
      <c r="J191" s="14">
        <v>2870</v>
      </c>
      <c r="K191" s="14">
        <v>11349.14</v>
      </c>
      <c r="L191" s="14">
        <v>3040</v>
      </c>
      <c r="M191" s="14">
        <v>3049.9</v>
      </c>
      <c r="N191" s="14">
        <f>+J191+K191+L191+M191</f>
        <v>20309.04</v>
      </c>
      <c r="O191" s="14">
        <f>+I191-N191</f>
        <v>79690.959999999992</v>
      </c>
      <c r="Q191" s="25"/>
      <c r="R191" s="18"/>
      <c r="S191" s="18"/>
    </row>
    <row r="192" spans="1:19" ht="24.75" customHeight="1" x14ac:dyDescent="0.25">
      <c r="A192" s="4">
        <v>184</v>
      </c>
      <c r="B192" s="4" t="s">
        <v>169</v>
      </c>
      <c r="C192" s="4" t="s">
        <v>685</v>
      </c>
      <c r="D192" s="4" t="s">
        <v>21</v>
      </c>
      <c r="E192" s="4" t="s">
        <v>776</v>
      </c>
      <c r="F192" s="4" t="s">
        <v>782</v>
      </c>
      <c r="G192" s="14">
        <v>50000</v>
      </c>
      <c r="H192" s="4">
        <v>0</v>
      </c>
      <c r="I192" s="14">
        <v>50000</v>
      </c>
      <c r="J192" s="14">
        <v>1435</v>
      </c>
      <c r="K192" s="14">
        <v>1854</v>
      </c>
      <c r="L192" s="14">
        <v>1520</v>
      </c>
      <c r="M192" s="14">
        <v>425</v>
      </c>
      <c r="N192" s="14">
        <f t="shared" si="6"/>
        <v>5234</v>
      </c>
      <c r="O192" s="14">
        <f t="shared" si="5"/>
        <v>44766</v>
      </c>
      <c r="Q192" s="25"/>
      <c r="R192" s="18"/>
      <c r="S192" s="18"/>
    </row>
    <row r="193" spans="1:19" ht="24.75" customHeight="1" x14ac:dyDescent="0.25">
      <c r="A193" s="4">
        <v>185</v>
      </c>
      <c r="B193" s="4" t="s">
        <v>30</v>
      </c>
      <c r="C193" s="4" t="s">
        <v>685</v>
      </c>
      <c r="D193" s="4" t="s">
        <v>31</v>
      </c>
      <c r="E193" s="4" t="s">
        <v>774</v>
      </c>
      <c r="F193" s="4" t="s">
        <v>782</v>
      </c>
      <c r="G193" s="32">
        <v>60000</v>
      </c>
      <c r="H193">
        <v>0</v>
      </c>
      <c r="I193" s="32">
        <v>60000</v>
      </c>
      <c r="J193" s="32">
        <v>1722</v>
      </c>
      <c r="K193" s="32">
        <v>3184.19</v>
      </c>
      <c r="L193" s="32">
        <v>1824</v>
      </c>
      <c r="M193" s="32">
        <v>2237.4499999999998</v>
      </c>
      <c r="N193" s="14">
        <f t="shared" si="6"/>
        <v>8967.64</v>
      </c>
      <c r="O193" s="14">
        <f t="shared" si="5"/>
        <v>51032.36</v>
      </c>
      <c r="Q193" s="25"/>
      <c r="R193" s="18"/>
      <c r="S193" s="18"/>
    </row>
    <row r="194" spans="1:19" ht="24.75" customHeight="1" x14ac:dyDescent="0.25">
      <c r="A194" s="4">
        <v>186</v>
      </c>
      <c r="B194" s="4" t="s">
        <v>47</v>
      </c>
      <c r="C194" s="4" t="s">
        <v>685</v>
      </c>
      <c r="D194" s="4" t="s">
        <v>34</v>
      </c>
      <c r="E194" s="4" t="s">
        <v>774</v>
      </c>
      <c r="F194" s="4" t="s">
        <v>782</v>
      </c>
      <c r="G194" s="14">
        <v>75000</v>
      </c>
      <c r="H194" s="4">
        <v>0</v>
      </c>
      <c r="I194" s="14">
        <v>75000</v>
      </c>
      <c r="J194" s="14">
        <v>2152.5</v>
      </c>
      <c r="K194" s="14">
        <v>6309.38</v>
      </c>
      <c r="L194" s="14">
        <v>2280</v>
      </c>
      <c r="M194" s="14">
        <v>975</v>
      </c>
      <c r="N194" s="14">
        <f t="shared" si="6"/>
        <v>11716.880000000001</v>
      </c>
      <c r="O194" s="14">
        <f t="shared" si="5"/>
        <v>63283.119999999995</v>
      </c>
      <c r="Q194" s="25"/>
      <c r="R194" s="18"/>
      <c r="S194" s="18"/>
    </row>
    <row r="195" spans="1:19" ht="30" x14ac:dyDescent="0.25">
      <c r="A195" s="4">
        <v>187</v>
      </c>
      <c r="B195" s="4" t="s">
        <v>85</v>
      </c>
      <c r="C195" s="4" t="s">
        <v>685</v>
      </c>
      <c r="D195" s="4" t="s">
        <v>36</v>
      </c>
      <c r="E195" s="4" t="s">
        <v>776</v>
      </c>
      <c r="F195" s="4" t="s">
        <v>783</v>
      </c>
      <c r="G195" s="14">
        <v>50000</v>
      </c>
      <c r="H195" s="4">
        <v>0</v>
      </c>
      <c r="I195" s="14">
        <v>50000</v>
      </c>
      <c r="J195" s="14">
        <v>1435</v>
      </c>
      <c r="K195" s="14">
        <v>1854</v>
      </c>
      <c r="L195" s="14">
        <v>1520</v>
      </c>
      <c r="M195" s="32">
        <v>31308.61</v>
      </c>
      <c r="N195" s="14">
        <f t="shared" si="6"/>
        <v>36117.61</v>
      </c>
      <c r="O195" s="14">
        <f t="shared" si="5"/>
        <v>13882.39</v>
      </c>
      <c r="Q195" s="25"/>
      <c r="R195" s="18"/>
      <c r="S195" s="18"/>
    </row>
    <row r="196" spans="1:19" ht="30" x14ac:dyDescent="0.25">
      <c r="A196" s="4">
        <v>188</v>
      </c>
      <c r="B196" s="4" t="s">
        <v>68</v>
      </c>
      <c r="C196" s="4" t="s">
        <v>685</v>
      </c>
      <c r="D196" s="4" t="s">
        <v>31</v>
      </c>
      <c r="E196" s="4" t="s">
        <v>774</v>
      </c>
      <c r="F196" s="4" t="s">
        <v>782</v>
      </c>
      <c r="G196" s="14">
        <v>60000</v>
      </c>
      <c r="H196" s="4">
        <v>0</v>
      </c>
      <c r="I196" s="14">
        <v>60000</v>
      </c>
      <c r="J196" s="14">
        <v>1722</v>
      </c>
      <c r="K196" s="14">
        <v>3486.68</v>
      </c>
      <c r="L196" s="14">
        <v>1824</v>
      </c>
      <c r="M196" s="14">
        <v>1922</v>
      </c>
      <c r="N196" s="14">
        <f t="shared" si="6"/>
        <v>8954.68</v>
      </c>
      <c r="O196" s="14">
        <f t="shared" si="5"/>
        <v>51045.32</v>
      </c>
      <c r="Q196" s="25"/>
      <c r="R196" s="18"/>
      <c r="S196" s="18"/>
    </row>
    <row r="197" spans="1:19" ht="30" x14ac:dyDescent="0.25">
      <c r="A197" s="4">
        <v>189</v>
      </c>
      <c r="B197" s="4" t="s">
        <v>317</v>
      </c>
      <c r="C197" s="4" t="s">
        <v>685</v>
      </c>
      <c r="D197" s="4" t="s">
        <v>133</v>
      </c>
      <c r="E197" s="4" t="s">
        <v>774</v>
      </c>
      <c r="F197" s="4" t="s">
        <v>782</v>
      </c>
      <c r="G197" s="14">
        <v>40000</v>
      </c>
      <c r="H197" s="4">
        <v>0</v>
      </c>
      <c r="I197" s="14">
        <v>40000</v>
      </c>
      <c r="J197" s="14">
        <v>1148</v>
      </c>
      <c r="K197" s="14">
        <v>442.65</v>
      </c>
      <c r="L197" s="14">
        <v>1216</v>
      </c>
      <c r="M197" s="14">
        <v>25</v>
      </c>
      <c r="N197" s="14">
        <f t="shared" si="6"/>
        <v>2831.65</v>
      </c>
      <c r="O197" s="14">
        <f t="shared" si="5"/>
        <v>37168.35</v>
      </c>
      <c r="Q197" s="25"/>
      <c r="R197" s="18"/>
      <c r="S197" s="18"/>
    </row>
    <row r="198" spans="1:19" ht="30" x14ac:dyDescent="0.25">
      <c r="A198" s="4">
        <v>190</v>
      </c>
      <c r="B198" s="4" t="s">
        <v>596</v>
      </c>
      <c r="C198" s="4" t="s">
        <v>685</v>
      </c>
      <c r="D198" s="4" t="s">
        <v>21</v>
      </c>
      <c r="E198" s="4" t="s">
        <v>774</v>
      </c>
      <c r="F198" s="4" t="s">
        <v>783</v>
      </c>
      <c r="G198" s="14">
        <v>50000</v>
      </c>
      <c r="H198" s="4">
        <v>0</v>
      </c>
      <c r="I198" s="14">
        <v>50000</v>
      </c>
      <c r="J198" s="14">
        <v>1435</v>
      </c>
      <c r="K198" s="14">
        <v>1854</v>
      </c>
      <c r="L198" s="14">
        <v>1520</v>
      </c>
      <c r="M198" s="14">
        <v>1025</v>
      </c>
      <c r="N198" s="14">
        <f t="shared" si="6"/>
        <v>5834</v>
      </c>
      <c r="O198" s="14">
        <f t="shared" si="5"/>
        <v>44166</v>
      </c>
      <c r="Q198" s="25"/>
      <c r="R198" s="18"/>
      <c r="S198" s="18"/>
    </row>
    <row r="199" spans="1:19" ht="30" x14ac:dyDescent="0.25">
      <c r="A199" s="4">
        <v>191</v>
      </c>
      <c r="B199" s="4" t="s">
        <v>628</v>
      </c>
      <c r="C199" s="4" t="s">
        <v>685</v>
      </c>
      <c r="D199" s="4" t="s">
        <v>59</v>
      </c>
      <c r="E199" s="4" t="s">
        <v>774</v>
      </c>
      <c r="F199" s="4" t="s">
        <v>782</v>
      </c>
      <c r="G199" s="14">
        <v>50000</v>
      </c>
      <c r="H199" s="4">
        <v>0</v>
      </c>
      <c r="I199" s="14">
        <v>50000</v>
      </c>
      <c r="J199" s="14">
        <v>1435</v>
      </c>
      <c r="K199" s="14">
        <v>1854</v>
      </c>
      <c r="L199" s="14">
        <v>1520</v>
      </c>
      <c r="M199" s="14">
        <v>825</v>
      </c>
      <c r="N199" s="14">
        <f t="shared" si="6"/>
        <v>5634</v>
      </c>
      <c r="O199" s="14">
        <f t="shared" si="5"/>
        <v>44366</v>
      </c>
      <c r="Q199" s="25"/>
      <c r="R199" s="18"/>
      <c r="S199" s="18"/>
    </row>
    <row r="200" spans="1:19" ht="30" x14ac:dyDescent="0.25">
      <c r="A200" s="4">
        <v>192</v>
      </c>
      <c r="B200" s="4" t="s">
        <v>475</v>
      </c>
      <c r="C200" s="4" t="s">
        <v>669</v>
      </c>
      <c r="D200" s="4" t="s">
        <v>21</v>
      </c>
      <c r="E200" s="4" t="s">
        <v>776</v>
      </c>
      <c r="F200" s="4" t="s">
        <v>782</v>
      </c>
      <c r="G200" s="14">
        <v>50000</v>
      </c>
      <c r="H200" s="4">
        <v>0</v>
      </c>
      <c r="I200" s="14">
        <v>50000</v>
      </c>
      <c r="J200" s="14">
        <v>1435</v>
      </c>
      <c r="K200" s="14">
        <v>1854</v>
      </c>
      <c r="L200" s="14">
        <v>1520</v>
      </c>
      <c r="M200" s="14">
        <v>25</v>
      </c>
      <c r="N200" s="14">
        <f t="shared" si="6"/>
        <v>4834</v>
      </c>
      <c r="O200" s="14">
        <f t="shared" ref="O200:O261" si="7">+I200-N200</f>
        <v>45166</v>
      </c>
      <c r="Q200" s="25"/>
      <c r="R200" s="18"/>
      <c r="S200" s="18"/>
    </row>
    <row r="201" spans="1:19" ht="24.75" customHeight="1" x14ac:dyDescent="0.25">
      <c r="A201" s="4">
        <v>193</v>
      </c>
      <c r="B201" s="4" t="s">
        <v>691</v>
      </c>
      <c r="C201" s="4" t="s">
        <v>669</v>
      </c>
      <c r="D201" s="4" t="s">
        <v>40</v>
      </c>
      <c r="E201" s="4" t="s">
        <v>774</v>
      </c>
      <c r="F201" s="4" t="s">
        <v>783</v>
      </c>
      <c r="G201" s="14">
        <v>60000</v>
      </c>
      <c r="H201" s="4">
        <v>0</v>
      </c>
      <c r="I201" s="14">
        <v>60000</v>
      </c>
      <c r="J201" s="14">
        <v>1722</v>
      </c>
      <c r="K201" s="32">
        <v>3486.68</v>
      </c>
      <c r="L201" s="14">
        <v>1824</v>
      </c>
      <c r="M201">
        <v>425</v>
      </c>
      <c r="N201" s="14">
        <f t="shared" si="6"/>
        <v>7457.68</v>
      </c>
      <c r="O201" s="14">
        <f t="shared" si="7"/>
        <v>52542.32</v>
      </c>
      <c r="Q201" s="25"/>
      <c r="R201" s="18"/>
      <c r="S201" s="18"/>
    </row>
    <row r="202" spans="1:19" ht="30" x14ac:dyDescent="0.25">
      <c r="A202" s="4">
        <v>194</v>
      </c>
      <c r="B202" s="4" t="s">
        <v>597</v>
      </c>
      <c r="C202" s="4" t="s">
        <v>669</v>
      </c>
      <c r="D202" s="4" t="s">
        <v>21</v>
      </c>
      <c r="E202" s="4" t="s">
        <v>776</v>
      </c>
      <c r="F202" s="4" t="s">
        <v>782</v>
      </c>
      <c r="G202" s="14">
        <v>50000</v>
      </c>
      <c r="H202" s="4">
        <v>0</v>
      </c>
      <c r="I202" s="14">
        <v>50000</v>
      </c>
      <c r="J202" s="14">
        <f>+I202*2.87%</f>
        <v>1435</v>
      </c>
      <c r="K202" s="14">
        <v>1854</v>
      </c>
      <c r="L202" s="14">
        <v>1520</v>
      </c>
      <c r="M202" s="14">
        <v>975</v>
      </c>
      <c r="N202" s="14">
        <f t="shared" si="6"/>
        <v>5784</v>
      </c>
      <c r="O202" s="14">
        <f t="shared" si="7"/>
        <v>44216</v>
      </c>
      <c r="Q202" s="25"/>
      <c r="R202" s="18"/>
      <c r="S202" s="18"/>
    </row>
    <row r="203" spans="1:19" ht="30" x14ac:dyDescent="0.25">
      <c r="A203" s="4">
        <v>195</v>
      </c>
      <c r="B203" s="4" t="s">
        <v>711</v>
      </c>
      <c r="C203" s="4" t="s">
        <v>669</v>
      </c>
      <c r="D203" s="4" t="s">
        <v>36</v>
      </c>
      <c r="E203" s="4" t="s">
        <v>774</v>
      </c>
      <c r="F203" s="4" t="s">
        <v>782</v>
      </c>
      <c r="G203" s="14">
        <v>50000</v>
      </c>
      <c r="H203" s="4">
        <v>0</v>
      </c>
      <c r="I203" s="14">
        <v>50000</v>
      </c>
      <c r="J203" s="14">
        <v>1435</v>
      </c>
      <c r="K203" s="14">
        <v>1854</v>
      </c>
      <c r="L203" s="14">
        <v>1520</v>
      </c>
      <c r="M203" s="32">
        <v>11525</v>
      </c>
      <c r="N203" s="14">
        <f t="shared" si="6"/>
        <v>16334</v>
      </c>
      <c r="O203" s="14">
        <f t="shared" si="7"/>
        <v>33666</v>
      </c>
      <c r="Q203" s="25"/>
      <c r="R203" s="18"/>
      <c r="S203" s="18"/>
    </row>
    <row r="204" spans="1:19" ht="24.75" customHeight="1" x14ac:dyDescent="0.25">
      <c r="A204" s="4">
        <v>196</v>
      </c>
      <c r="B204" s="4" t="s">
        <v>732</v>
      </c>
      <c r="C204" s="4" t="s">
        <v>669</v>
      </c>
      <c r="D204" s="4" t="s">
        <v>376</v>
      </c>
      <c r="E204" s="4" t="s">
        <v>776</v>
      </c>
      <c r="F204" s="4" t="s">
        <v>782</v>
      </c>
      <c r="G204" s="14">
        <v>22050</v>
      </c>
      <c r="H204" s="4">
        <v>0</v>
      </c>
      <c r="I204" s="14">
        <v>22050</v>
      </c>
      <c r="J204" s="14">
        <v>632.84</v>
      </c>
      <c r="K204" s="14">
        <v>0</v>
      </c>
      <c r="L204" s="14">
        <v>670.32</v>
      </c>
      <c r="M204" s="14">
        <v>449</v>
      </c>
      <c r="N204" s="14">
        <f t="shared" si="6"/>
        <v>1752.16</v>
      </c>
      <c r="O204" s="14">
        <f t="shared" si="7"/>
        <v>20297.84</v>
      </c>
      <c r="Q204" s="25"/>
      <c r="R204" s="18"/>
      <c r="S204" s="18"/>
    </row>
    <row r="205" spans="1:19" ht="30" x14ac:dyDescent="0.25">
      <c r="A205" s="4">
        <v>197</v>
      </c>
      <c r="B205" s="4" t="s">
        <v>746</v>
      </c>
      <c r="C205" s="4" t="s">
        <v>669</v>
      </c>
      <c r="D205" s="4" t="s">
        <v>36</v>
      </c>
      <c r="E205" s="4" t="s">
        <v>774</v>
      </c>
      <c r="F205" s="4" t="s">
        <v>782</v>
      </c>
      <c r="G205" s="14">
        <v>50000</v>
      </c>
      <c r="H205" s="4">
        <v>0</v>
      </c>
      <c r="I205" s="14">
        <v>50000</v>
      </c>
      <c r="J205" s="14">
        <v>1435</v>
      </c>
      <c r="K205" s="14">
        <v>1854</v>
      </c>
      <c r="L205" s="14">
        <v>1520</v>
      </c>
      <c r="M205" s="14">
        <v>18971.439999999999</v>
      </c>
      <c r="N205" s="14">
        <f t="shared" si="6"/>
        <v>23780.44</v>
      </c>
      <c r="O205" s="14">
        <f t="shared" si="7"/>
        <v>26219.56</v>
      </c>
      <c r="Q205" s="25"/>
      <c r="R205" s="18"/>
      <c r="S205" s="18"/>
    </row>
    <row r="206" spans="1:19" ht="30" x14ac:dyDescent="0.25">
      <c r="A206" s="4">
        <v>198</v>
      </c>
      <c r="B206" s="4" t="s">
        <v>44</v>
      </c>
      <c r="C206" s="4" t="s">
        <v>1299</v>
      </c>
      <c r="D206" s="4" t="s">
        <v>45</v>
      </c>
      <c r="E206" s="4" t="s">
        <v>775</v>
      </c>
      <c r="F206" s="4" t="s">
        <v>783</v>
      </c>
      <c r="G206" s="14">
        <v>22050</v>
      </c>
      <c r="H206" s="4">
        <v>0</v>
      </c>
      <c r="I206" s="14">
        <v>22050</v>
      </c>
      <c r="J206" s="14">
        <v>632.84</v>
      </c>
      <c r="K206" s="14">
        <v>0</v>
      </c>
      <c r="L206" s="14">
        <v>670.32</v>
      </c>
      <c r="M206" s="14">
        <v>25</v>
      </c>
      <c r="N206" s="14">
        <f t="shared" si="6"/>
        <v>1328.16</v>
      </c>
      <c r="O206" s="14">
        <f t="shared" si="7"/>
        <v>20721.84</v>
      </c>
      <c r="Q206" s="25"/>
      <c r="R206" s="18"/>
      <c r="S206" s="18"/>
    </row>
    <row r="207" spans="1:19" ht="30" x14ac:dyDescent="0.25">
      <c r="A207" s="4">
        <v>199</v>
      </c>
      <c r="B207" s="4" t="s">
        <v>429</v>
      </c>
      <c r="C207" s="4" t="s">
        <v>1299</v>
      </c>
      <c r="D207" s="4" t="s">
        <v>45</v>
      </c>
      <c r="E207" s="4" t="s">
        <v>775</v>
      </c>
      <c r="F207" s="4" t="s">
        <v>783</v>
      </c>
      <c r="G207" s="14">
        <v>26000</v>
      </c>
      <c r="H207" s="4">
        <v>0</v>
      </c>
      <c r="I207" s="14">
        <v>26000</v>
      </c>
      <c r="J207" s="14">
        <v>746.2</v>
      </c>
      <c r="K207" s="14">
        <v>0</v>
      </c>
      <c r="L207" s="14">
        <v>790.4</v>
      </c>
      <c r="M207" s="14">
        <v>25</v>
      </c>
      <c r="N207" s="14">
        <f t="shared" si="6"/>
        <v>1561.6</v>
      </c>
      <c r="O207" s="14">
        <f t="shared" si="7"/>
        <v>24438.400000000001</v>
      </c>
      <c r="Q207" s="25"/>
      <c r="R207" s="18"/>
      <c r="S207" s="18"/>
    </row>
    <row r="208" spans="1:19" ht="30" x14ac:dyDescent="0.25">
      <c r="A208" s="4">
        <v>200</v>
      </c>
      <c r="B208" s="4" t="s">
        <v>531</v>
      </c>
      <c r="C208" s="4" t="s">
        <v>1299</v>
      </c>
      <c r="D208" s="4" t="s">
        <v>94</v>
      </c>
      <c r="E208" s="4" t="s">
        <v>774</v>
      </c>
      <c r="F208" s="4" t="s">
        <v>782</v>
      </c>
      <c r="G208" s="14">
        <v>35000</v>
      </c>
      <c r="H208" s="4">
        <v>0</v>
      </c>
      <c r="I208" s="14">
        <v>35000</v>
      </c>
      <c r="J208" s="14">
        <v>1004.5</v>
      </c>
      <c r="K208" s="14">
        <v>0</v>
      </c>
      <c r="L208" s="14">
        <v>1064</v>
      </c>
      <c r="M208" s="14">
        <v>25</v>
      </c>
      <c r="N208" s="14">
        <f t="shared" si="6"/>
        <v>2093.5</v>
      </c>
      <c r="O208" s="14">
        <f t="shared" si="7"/>
        <v>32906.5</v>
      </c>
      <c r="Q208" s="25"/>
      <c r="R208" s="18"/>
      <c r="S208" s="18"/>
    </row>
    <row r="209" spans="1:19" ht="30" x14ac:dyDescent="0.25">
      <c r="A209" s="4">
        <v>201</v>
      </c>
      <c r="B209" s="4" t="s">
        <v>535</v>
      </c>
      <c r="C209" s="4" t="s">
        <v>1299</v>
      </c>
      <c r="D209" s="4" t="s">
        <v>94</v>
      </c>
      <c r="E209" s="4" t="s">
        <v>774</v>
      </c>
      <c r="F209" s="4" t="s">
        <v>783</v>
      </c>
      <c r="G209" s="14">
        <v>35000</v>
      </c>
      <c r="H209" s="4">
        <v>0</v>
      </c>
      <c r="I209" s="14">
        <v>35000</v>
      </c>
      <c r="J209" s="14">
        <v>1004.5</v>
      </c>
      <c r="K209" s="14">
        <v>0</v>
      </c>
      <c r="L209" s="14">
        <v>1064</v>
      </c>
      <c r="M209" s="14">
        <v>425</v>
      </c>
      <c r="N209" s="14">
        <f t="shared" si="6"/>
        <v>2493.5</v>
      </c>
      <c r="O209" s="14">
        <f t="shared" si="7"/>
        <v>32506.5</v>
      </c>
      <c r="Q209" s="25"/>
      <c r="R209" s="18"/>
      <c r="S209" s="18"/>
    </row>
    <row r="210" spans="1:19" ht="30" x14ac:dyDescent="0.25">
      <c r="A210" s="4">
        <v>202</v>
      </c>
      <c r="B210" s="4" t="s">
        <v>687</v>
      </c>
      <c r="C210" s="4" t="s">
        <v>1299</v>
      </c>
      <c r="D210" s="4" t="s">
        <v>21</v>
      </c>
      <c r="E210" s="4" t="s">
        <v>776</v>
      </c>
      <c r="F210" s="4" t="s">
        <v>783</v>
      </c>
      <c r="G210" s="14">
        <v>50000</v>
      </c>
      <c r="H210" s="4">
        <v>0</v>
      </c>
      <c r="I210" s="14">
        <v>50000</v>
      </c>
      <c r="J210" s="14">
        <v>1435</v>
      </c>
      <c r="K210" s="14">
        <v>1854</v>
      </c>
      <c r="L210" s="14">
        <v>1520</v>
      </c>
      <c r="M210" s="14">
        <v>2125</v>
      </c>
      <c r="N210" s="14">
        <f t="shared" si="6"/>
        <v>6934</v>
      </c>
      <c r="O210" s="14">
        <f t="shared" si="7"/>
        <v>43066</v>
      </c>
      <c r="Q210" s="25"/>
      <c r="R210" s="18"/>
      <c r="S210" s="18"/>
    </row>
    <row r="211" spans="1:19" ht="30" x14ac:dyDescent="0.25">
      <c r="A211" s="4">
        <v>203</v>
      </c>
      <c r="B211" s="4" t="s">
        <v>690</v>
      </c>
      <c r="C211" s="4" t="s">
        <v>1299</v>
      </c>
      <c r="D211" s="4" t="s">
        <v>21</v>
      </c>
      <c r="E211" s="4" t="s">
        <v>774</v>
      </c>
      <c r="F211" s="4" t="s">
        <v>783</v>
      </c>
      <c r="G211" s="14">
        <v>50000</v>
      </c>
      <c r="H211" s="4">
        <v>0</v>
      </c>
      <c r="I211" s="14">
        <v>50000</v>
      </c>
      <c r="J211" s="14">
        <v>1435</v>
      </c>
      <c r="K211" s="14">
        <v>1854</v>
      </c>
      <c r="L211" s="14">
        <v>1520</v>
      </c>
      <c r="M211" s="14">
        <v>425</v>
      </c>
      <c r="N211" s="14">
        <f t="shared" si="6"/>
        <v>5234</v>
      </c>
      <c r="O211" s="14">
        <f t="shared" si="7"/>
        <v>44766</v>
      </c>
      <c r="Q211" s="25"/>
      <c r="R211" s="18"/>
      <c r="S211" s="18"/>
    </row>
    <row r="212" spans="1:19" ht="30" x14ac:dyDescent="0.25">
      <c r="A212" s="4">
        <v>204</v>
      </c>
      <c r="B212" s="4" t="s">
        <v>482</v>
      </c>
      <c r="C212" s="4" t="s">
        <v>1299</v>
      </c>
      <c r="D212" s="4" t="s">
        <v>45</v>
      </c>
      <c r="E212" s="4" t="s">
        <v>775</v>
      </c>
      <c r="F212" s="4" t="s">
        <v>783</v>
      </c>
      <c r="G212" s="14">
        <v>22050</v>
      </c>
      <c r="H212" s="4">
        <v>0</v>
      </c>
      <c r="I212" s="14">
        <v>22050</v>
      </c>
      <c r="J212" s="14">
        <v>632.84</v>
      </c>
      <c r="K212" s="14">
        <v>0</v>
      </c>
      <c r="L212" s="14">
        <v>670.32</v>
      </c>
      <c r="M212" s="14">
        <v>25</v>
      </c>
      <c r="N212" s="14">
        <f t="shared" si="6"/>
        <v>1328.16</v>
      </c>
      <c r="O212" s="14">
        <f t="shared" si="7"/>
        <v>20721.84</v>
      </c>
      <c r="Q212" s="25"/>
      <c r="R212" s="18"/>
      <c r="S212" s="18"/>
    </row>
    <row r="213" spans="1:19" ht="30" x14ac:dyDescent="0.25">
      <c r="A213" s="4">
        <v>205</v>
      </c>
      <c r="B213" s="4" t="s">
        <v>83</v>
      </c>
      <c r="C213" s="4" t="s">
        <v>1300</v>
      </c>
      <c r="D213" s="4" t="s">
        <v>21</v>
      </c>
      <c r="E213" s="4" t="s">
        <v>774</v>
      </c>
      <c r="F213" s="4" t="s">
        <v>782</v>
      </c>
      <c r="G213" s="14">
        <v>50000</v>
      </c>
      <c r="H213" s="4">
        <v>0</v>
      </c>
      <c r="I213" s="14">
        <v>50000</v>
      </c>
      <c r="J213" s="14">
        <v>1435</v>
      </c>
      <c r="K213" s="14">
        <v>1627.13</v>
      </c>
      <c r="L213" s="14">
        <v>1520</v>
      </c>
      <c r="M213" s="14">
        <v>4237.45</v>
      </c>
      <c r="N213" s="14">
        <f t="shared" si="6"/>
        <v>8819.58</v>
      </c>
      <c r="O213" s="14">
        <f t="shared" si="7"/>
        <v>41180.42</v>
      </c>
      <c r="Q213" s="25"/>
      <c r="R213" s="18"/>
      <c r="S213" s="18"/>
    </row>
    <row r="214" spans="1:19" ht="30" x14ac:dyDescent="0.25">
      <c r="A214" s="4">
        <v>206</v>
      </c>
      <c r="B214" s="4" t="s">
        <v>153</v>
      </c>
      <c r="C214" s="4" t="s">
        <v>1300</v>
      </c>
      <c r="D214" s="4" t="s">
        <v>21</v>
      </c>
      <c r="E214" s="4" t="s">
        <v>774</v>
      </c>
      <c r="F214" s="4" t="s">
        <v>783</v>
      </c>
      <c r="G214" s="14">
        <v>50000</v>
      </c>
      <c r="H214" s="4">
        <v>0</v>
      </c>
      <c r="I214" s="14">
        <v>50000</v>
      </c>
      <c r="J214" s="14">
        <v>1435</v>
      </c>
      <c r="K214" s="14">
        <v>1854</v>
      </c>
      <c r="L214" s="14">
        <v>1520</v>
      </c>
      <c r="M214" s="14">
        <v>20020.02</v>
      </c>
      <c r="N214" s="14">
        <f t="shared" ref="N214:N223" si="8">+J214+K214+L214+M214</f>
        <v>24829.02</v>
      </c>
      <c r="O214" s="14">
        <f t="shared" si="7"/>
        <v>25170.98</v>
      </c>
      <c r="Q214" s="25"/>
      <c r="R214" s="18"/>
      <c r="S214" s="18"/>
    </row>
    <row r="215" spans="1:19" ht="30" x14ac:dyDescent="0.25">
      <c r="A215" s="4">
        <v>207</v>
      </c>
      <c r="B215" s="4" t="s">
        <v>414</v>
      </c>
      <c r="C215" s="4" t="s">
        <v>1300</v>
      </c>
      <c r="D215" s="4" t="s">
        <v>45</v>
      </c>
      <c r="E215" s="4" t="s">
        <v>774</v>
      </c>
      <c r="F215" s="4" t="s">
        <v>783</v>
      </c>
      <c r="G215" s="14">
        <v>22050</v>
      </c>
      <c r="H215" s="4">
        <v>0</v>
      </c>
      <c r="I215" s="14">
        <v>22050</v>
      </c>
      <c r="J215" s="14">
        <v>632.84</v>
      </c>
      <c r="K215" s="14">
        <v>0</v>
      </c>
      <c r="L215" s="14">
        <v>670.32</v>
      </c>
      <c r="M215" s="14">
        <v>25</v>
      </c>
      <c r="N215" s="14">
        <f t="shared" si="8"/>
        <v>1328.16</v>
      </c>
      <c r="O215" s="14">
        <f t="shared" si="7"/>
        <v>20721.84</v>
      </c>
      <c r="Q215" s="25"/>
      <c r="R215" s="18"/>
      <c r="S215" s="18"/>
    </row>
    <row r="216" spans="1:19" ht="30" x14ac:dyDescent="0.25">
      <c r="A216" s="4">
        <v>208</v>
      </c>
      <c r="B216" s="4" t="s">
        <v>271</v>
      </c>
      <c r="C216" s="4" t="s">
        <v>1208</v>
      </c>
      <c r="D216" s="4" t="s">
        <v>45</v>
      </c>
      <c r="E216" s="4" t="s">
        <v>774</v>
      </c>
      <c r="F216" s="4" t="s">
        <v>783</v>
      </c>
      <c r="G216" s="14">
        <v>26250</v>
      </c>
      <c r="H216" s="4">
        <v>0</v>
      </c>
      <c r="I216" s="14">
        <v>26250</v>
      </c>
      <c r="J216" s="14">
        <v>753.38</v>
      </c>
      <c r="K216" s="14">
        <v>0</v>
      </c>
      <c r="L216" s="14">
        <v>798</v>
      </c>
      <c r="M216" s="14">
        <v>2035.8</v>
      </c>
      <c r="N216" s="14">
        <f t="shared" si="8"/>
        <v>3587.1800000000003</v>
      </c>
      <c r="O216" s="14">
        <f t="shared" si="7"/>
        <v>22662.82</v>
      </c>
      <c r="Q216" s="25"/>
      <c r="R216" s="18"/>
      <c r="S216" s="18"/>
    </row>
    <row r="217" spans="1:19" ht="24.75" customHeight="1" x14ac:dyDescent="0.25">
      <c r="A217" s="4">
        <v>209</v>
      </c>
      <c r="B217" s="4" t="s">
        <v>63</v>
      </c>
      <c r="C217" s="4" t="s">
        <v>1207</v>
      </c>
      <c r="D217" s="4" t="s">
        <v>54</v>
      </c>
      <c r="E217" s="4" t="s">
        <v>774</v>
      </c>
      <c r="F217" s="4" t="s">
        <v>782</v>
      </c>
      <c r="G217" s="14">
        <v>60000</v>
      </c>
      <c r="H217" s="4">
        <v>0</v>
      </c>
      <c r="I217" s="14">
        <v>60000</v>
      </c>
      <c r="J217" s="14">
        <v>1722</v>
      </c>
      <c r="K217" s="14">
        <v>3486.68</v>
      </c>
      <c r="L217" s="14">
        <v>1824</v>
      </c>
      <c r="M217" s="14">
        <v>525</v>
      </c>
      <c r="N217" s="14">
        <f>+J217+K217+L217+M217</f>
        <v>7557.68</v>
      </c>
      <c r="O217" s="14">
        <f>+I217-N217</f>
        <v>52442.32</v>
      </c>
      <c r="Q217" s="25"/>
      <c r="R217" s="18"/>
      <c r="S217" s="18"/>
    </row>
    <row r="218" spans="1:19" ht="15" x14ac:dyDescent="0.25">
      <c r="A218" s="4">
        <v>210</v>
      </c>
      <c r="B218" s="4" t="s">
        <v>318</v>
      </c>
      <c r="C218" s="4" t="s">
        <v>1207</v>
      </c>
      <c r="D218" s="4" t="s">
        <v>45</v>
      </c>
      <c r="E218" s="4" t="s">
        <v>775</v>
      </c>
      <c r="F218" s="4" t="s">
        <v>783</v>
      </c>
      <c r="G218" s="14">
        <v>22050</v>
      </c>
      <c r="H218" s="4">
        <v>0</v>
      </c>
      <c r="I218" s="14">
        <v>22050</v>
      </c>
      <c r="J218" s="14">
        <v>632.84</v>
      </c>
      <c r="K218" s="14">
        <v>0</v>
      </c>
      <c r="L218" s="14">
        <v>670.32</v>
      </c>
      <c r="M218" s="14">
        <v>25</v>
      </c>
      <c r="N218" s="14">
        <f>+J218+K218+L218+M218</f>
        <v>1328.16</v>
      </c>
      <c r="O218" s="14">
        <f>+I218-N218</f>
        <v>20721.84</v>
      </c>
      <c r="Q218" s="25"/>
      <c r="R218" s="18"/>
      <c r="S218" s="18"/>
    </row>
    <row r="219" spans="1:19" ht="28.5" customHeight="1" x14ac:dyDescent="0.25">
      <c r="A219" s="4">
        <v>211</v>
      </c>
      <c r="B219" s="4" t="s">
        <v>281</v>
      </c>
      <c r="C219" s="4" t="s">
        <v>1235</v>
      </c>
      <c r="D219" s="4" t="s">
        <v>21</v>
      </c>
      <c r="E219" s="4" t="s">
        <v>776</v>
      </c>
      <c r="F219" s="4" t="s">
        <v>783</v>
      </c>
      <c r="G219" s="14">
        <v>50000</v>
      </c>
      <c r="H219" s="4">
        <v>0</v>
      </c>
      <c r="I219" s="14">
        <v>50000</v>
      </c>
      <c r="J219" s="14">
        <v>1435</v>
      </c>
      <c r="K219" s="20">
        <v>1400.27</v>
      </c>
      <c r="L219" s="14">
        <v>1520</v>
      </c>
      <c r="M219" s="20">
        <v>8236.44</v>
      </c>
      <c r="N219" s="14">
        <f t="shared" si="8"/>
        <v>12591.710000000001</v>
      </c>
      <c r="O219" s="14">
        <f t="shared" si="7"/>
        <v>37408.29</v>
      </c>
      <c r="Q219" s="25"/>
      <c r="R219" s="18"/>
      <c r="S219" s="18"/>
    </row>
    <row r="220" spans="1:19" ht="24.75" customHeight="1" x14ac:dyDescent="0.25">
      <c r="A220" s="4">
        <v>212</v>
      </c>
      <c r="B220" s="4" t="s">
        <v>56</v>
      </c>
      <c r="C220" s="4" t="s">
        <v>1301</v>
      </c>
      <c r="D220" s="4" t="s">
        <v>31</v>
      </c>
      <c r="E220" s="4" t="s">
        <v>776</v>
      </c>
      <c r="F220" s="4" t="s">
        <v>782</v>
      </c>
      <c r="G220" s="14">
        <v>60000</v>
      </c>
      <c r="H220" s="4">
        <v>0</v>
      </c>
      <c r="I220" s="14">
        <v>60000</v>
      </c>
      <c r="J220" s="14">
        <v>1722</v>
      </c>
      <c r="K220" s="14">
        <v>3486.68</v>
      </c>
      <c r="L220" s="14">
        <v>1824</v>
      </c>
      <c r="M220" s="14">
        <v>2025</v>
      </c>
      <c r="N220" s="14">
        <f t="shared" si="8"/>
        <v>9057.68</v>
      </c>
      <c r="O220" s="14">
        <f t="shared" si="7"/>
        <v>50942.32</v>
      </c>
      <c r="Q220" s="25"/>
      <c r="R220" s="18"/>
      <c r="S220" s="18"/>
    </row>
    <row r="221" spans="1:19" ht="24.75" customHeight="1" x14ac:dyDescent="0.25">
      <c r="A221" s="4">
        <v>213</v>
      </c>
      <c r="B221" s="4" t="s">
        <v>375</v>
      </c>
      <c r="C221" s="4" t="s">
        <v>1301</v>
      </c>
      <c r="D221" s="4" t="s">
        <v>376</v>
      </c>
      <c r="E221" s="4" t="s">
        <v>776</v>
      </c>
      <c r="F221" s="4" t="s">
        <v>783</v>
      </c>
      <c r="G221" s="14">
        <v>30000</v>
      </c>
      <c r="H221" s="4">
        <v>0</v>
      </c>
      <c r="I221" s="14">
        <v>30000</v>
      </c>
      <c r="J221" s="14">
        <v>861</v>
      </c>
      <c r="K221" s="14">
        <v>0</v>
      </c>
      <c r="L221" s="14">
        <v>912</v>
      </c>
      <c r="M221" s="14">
        <v>25</v>
      </c>
      <c r="N221" s="14">
        <f t="shared" si="8"/>
        <v>1798</v>
      </c>
      <c r="O221" s="14">
        <f t="shared" si="7"/>
        <v>28202</v>
      </c>
      <c r="Q221" s="25"/>
      <c r="R221" s="18"/>
      <c r="S221" s="18"/>
    </row>
    <row r="222" spans="1:19" ht="24.75" customHeight="1" x14ac:dyDescent="0.25">
      <c r="A222" s="4">
        <v>214</v>
      </c>
      <c r="B222" s="4" t="s">
        <v>403</v>
      </c>
      <c r="C222" s="4" t="s">
        <v>1301</v>
      </c>
      <c r="D222" s="4" t="s">
        <v>148</v>
      </c>
      <c r="E222" s="4" t="s">
        <v>775</v>
      </c>
      <c r="F222" s="4" t="s">
        <v>782</v>
      </c>
      <c r="G222" s="14">
        <v>22050</v>
      </c>
      <c r="H222" s="4">
        <v>0</v>
      </c>
      <c r="I222" s="14">
        <v>22050</v>
      </c>
      <c r="J222" s="14">
        <v>632.84</v>
      </c>
      <c r="K222" s="14">
        <v>0</v>
      </c>
      <c r="L222" s="14">
        <v>670.32</v>
      </c>
      <c r="M222" s="14">
        <v>7411.23</v>
      </c>
      <c r="N222" s="14">
        <f t="shared" si="8"/>
        <v>8714.39</v>
      </c>
      <c r="O222" s="14">
        <f t="shared" si="7"/>
        <v>13335.61</v>
      </c>
      <c r="Q222" s="25"/>
      <c r="R222" s="18"/>
      <c r="S222" s="18"/>
    </row>
    <row r="223" spans="1:19" ht="45" x14ac:dyDescent="0.25">
      <c r="A223" s="4">
        <v>215</v>
      </c>
      <c r="B223" s="4" t="s">
        <v>684</v>
      </c>
      <c r="C223" s="4" t="s">
        <v>1302</v>
      </c>
      <c r="D223" s="4" t="s">
        <v>40</v>
      </c>
      <c r="E223" s="4" t="s">
        <v>776</v>
      </c>
      <c r="F223" s="4" t="s">
        <v>783</v>
      </c>
      <c r="G223" s="14">
        <v>60000</v>
      </c>
      <c r="H223" s="4">
        <v>0</v>
      </c>
      <c r="I223" s="14">
        <v>60000</v>
      </c>
      <c r="J223" s="14">
        <v>1722</v>
      </c>
      <c r="K223" s="14">
        <v>3486.68</v>
      </c>
      <c r="L223" s="14">
        <v>1824</v>
      </c>
      <c r="M223" s="14">
        <v>1225</v>
      </c>
      <c r="N223" s="14">
        <f t="shared" si="8"/>
        <v>8257.68</v>
      </c>
      <c r="O223" s="14">
        <f t="shared" si="7"/>
        <v>51742.32</v>
      </c>
      <c r="Q223" s="25"/>
      <c r="R223" s="18"/>
      <c r="S223" s="18"/>
    </row>
    <row r="224" spans="1:19" ht="24.75" customHeight="1" x14ac:dyDescent="0.25">
      <c r="A224" s="4">
        <v>216</v>
      </c>
      <c r="B224" s="4" t="s">
        <v>508</v>
      </c>
      <c r="C224" s="4" t="s">
        <v>1303</v>
      </c>
      <c r="D224" s="4" t="s">
        <v>36</v>
      </c>
      <c r="E224" s="4" t="s">
        <v>776</v>
      </c>
      <c r="F224" s="4" t="s">
        <v>782</v>
      </c>
      <c r="G224" s="14">
        <v>50000</v>
      </c>
      <c r="H224" s="4">
        <v>0</v>
      </c>
      <c r="I224" s="14">
        <v>50000</v>
      </c>
      <c r="J224" s="14">
        <v>1435</v>
      </c>
      <c r="K224" s="14">
        <v>1854</v>
      </c>
      <c r="L224" s="14">
        <v>1520</v>
      </c>
      <c r="M224" s="14">
        <v>1684</v>
      </c>
      <c r="N224" s="14">
        <v>6493</v>
      </c>
      <c r="O224" s="14">
        <f t="shared" si="7"/>
        <v>43507</v>
      </c>
      <c r="Q224" s="25"/>
      <c r="R224" s="18"/>
      <c r="S224" s="18"/>
    </row>
    <row r="225" spans="1:19" ht="30" x14ac:dyDescent="0.25">
      <c r="A225" s="4">
        <v>217</v>
      </c>
      <c r="B225" s="4" t="s">
        <v>90</v>
      </c>
      <c r="C225" s="4" t="s">
        <v>1304</v>
      </c>
      <c r="D225" s="4" t="s">
        <v>40</v>
      </c>
      <c r="E225" s="4" t="s">
        <v>774</v>
      </c>
      <c r="F225" s="4" t="s">
        <v>783</v>
      </c>
      <c r="G225" s="14">
        <v>60000</v>
      </c>
      <c r="H225" s="4">
        <v>0</v>
      </c>
      <c r="I225" s="14">
        <v>60000</v>
      </c>
      <c r="J225" s="14">
        <v>1722</v>
      </c>
      <c r="K225" s="14">
        <v>3486.68</v>
      </c>
      <c r="L225" s="14">
        <v>1824</v>
      </c>
      <c r="M225" s="14">
        <v>425</v>
      </c>
      <c r="N225" s="14">
        <f t="shared" ref="N225:N279" si="9">+J225+K225+L225+M225</f>
        <v>7457.68</v>
      </c>
      <c r="O225" s="14">
        <f t="shared" si="7"/>
        <v>52542.32</v>
      </c>
      <c r="Q225" s="25"/>
      <c r="R225" s="18"/>
      <c r="S225" s="18"/>
    </row>
    <row r="226" spans="1:19" ht="30" x14ac:dyDescent="0.25">
      <c r="A226" s="4">
        <v>218</v>
      </c>
      <c r="B226" s="4" t="s">
        <v>1080</v>
      </c>
      <c r="C226" s="4" t="s">
        <v>1304</v>
      </c>
      <c r="D226" s="4" t="s">
        <v>21</v>
      </c>
      <c r="E226" s="4" t="s">
        <v>774</v>
      </c>
      <c r="F226" s="4" t="s">
        <v>782</v>
      </c>
      <c r="G226" s="14">
        <v>50000</v>
      </c>
      <c r="H226" s="4">
        <v>0</v>
      </c>
      <c r="I226" s="14">
        <v>50000</v>
      </c>
      <c r="J226" s="14">
        <v>1435</v>
      </c>
      <c r="K226" s="14">
        <v>1854</v>
      </c>
      <c r="L226" s="14">
        <v>1520</v>
      </c>
      <c r="M226" s="14">
        <v>425</v>
      </c>
      <c r="N226" s="14">
        <f t="shared" si="9"/>
        <v>5234</v>
      </c>
      <c r="O226" s="14">
        <f t="shared" si="7"/>
        <v>44766</v>
      </c>
      <c r="Q226" s="25"/>
      <c r="R226" s="18"/>
      <c r="S226" s="18"/>
    </row>
    <row r="227" spans="1:19" ht="30" x14ac:dyDescent="0.25">
      <c r="A227" s="4">
        <v>219</v>
      </c>
      <c r="B227" s="4" t="s">
        <v>172</v>
      </c>
      <c r="C227" s="4" t="s">
        <v>1304</v>
      </c>
      <c r="D227" s="4" t="s">
        <v>156</v>
      </c>
      <c r="E227" s="4" t="s">
        <v>775</v>
      </c>
      <c r="F227" s="4" t="s">
        <v>782</v>
      </c>
      <c r="G227" s="14">
        <v>11000</v>
      </c>
      <c r="H227" s="4">
        <v>0</v>
      </c>
      <c r="I227" s="14">
        <v>11000</v>
      </c>
      <c r="J227" s="14">
        <v>315.7</v>
      </c>
      <c r="K227" s="14">
        <v>0</v>
      </c>
      <c r="L227" s="14">
        <v>334.4</v>
      </c>
      <c r="M227" s="14">
        <v>25</v>
      </c>
      <c r="N227" s="14">
        <f t="shared" si="9"/>
        <v>675.09999999999991</v>
      </c>
      <c r="O227" s="14">
        <f t="shared" si="7"/>
        <v>10324.9</v>
      </c>
      <c r="Q227" s="25"/>
      <c r="R227" s="18"/>
      <c r="S227" s="18"/>
    </row>
    <row r="228" spans="1:19" ht="30" x14ac:dyDescent="0.25">
      <c r="A228" s="4">
        <v>220</v>
      </c>
      <c r="B228" s="4" t="s">
        <v>199</v>
      </c>
      <c r="C228" s="4" t="s">
        <v>1304</v>
      </c>
      <c r="D228" s="4" t="s">
        <v>139</v>
      </c>
      <c r="E228" s="4" t="s">
        <v>775</v>
      </c>
      <c r="F228" s="4" t="s">
        <v>783</v>
      </c>
      <c r="G228" s="14">
        <v>11000</v>
      </c>
      <c r="H228" s="4">
        <v>0</v>
      </c>
      <c r="I228" s="14">
        <v>11000</v>
      </c>
      <c r="J228" s="14">
        <v>315.7</v>
      </c>
      <c r="K228" s="14">
        <v>0</v>
      </c>
      <c r="L228" s="14">
        <v>334.4</v>
      </c>
      <c r="M228" s="14">
        <v>25</v>
      </c>
      <c r="N228" s="14">
        <f t="shared" si="9"/>
        <v>675.09999999999991</v>
      </c>
      <c r="O228" s="14">
        <f t="shared" si="7"/>
        <v>10324.9</v>
      </c>
      <c r="Q228" s="25"/>
      <c r="R228" s="18"/>
      <c r="S228" s="18"/>
    </row>
    <row r="229" spans="1:19" ht="30" x14ac:dyDescent="0.25">
      <c r="A229" s="4">
        <v>221</v>
      </c>
      <c r="B229" s="4" t="s">
        <v>647</v>
      </c>
      <c r="C229" s="4" t="s">
        <v>1304</v>
      </c>
      <c r="D229" s="4" t="s">
        <v>156</v>
      </c>
      <c r="E229" s="4" t="s">
        <v>775</v>
      </c>
      <c r="F229" s="4" t="s">
        <v>782</v>
      </c>
      <c r="G229" s="14">
        <v>11000</v>
      </c>
      <c r="H229" s="4">
        <v>0</v>
      </c>
      <c r="I229" s="14">
        <v>11000</v>
      </c>
      <c r="J229" s="14">
        <v>315.7</v>
      </c>
      <c r="K229" s="14">
        <v>0</v>
      </c>
      <c r="L229" s="14">
        <v>334.4</v>
      </c>
      <c r="M229" s="14">
        <v>25</v>
      </c>
      <c r="N229" s="14">
        <f t="shared" si="9"/>
        <v>675.09999999999991</v>
      </c>
      <c r="O229" s="14">
        <f t="shared" si="7"/>
        <v>10324.9</v>
      </c>
      <c r="Q229" s="25"/>
      <c r="R229" s="18"/>
      <c r="S229" s="18"/>
    </row>
    <row r="230" spans="1:19" ht="30" x14ac:dyDescent="0.25">
      <c r="A230" s="4">
        <v>222</v>
      </c>
      <c r="B230" s="4" t="s">
        <v>84</v>
      </c>
      <c r="C230" s="4" t="s">
        <v>1305</v>
      </c>
      <c r="D230" s="4" t="s">
        <v>40</v>
      </c>
      <c r="E230" s="4" t="s">
        <v>774</v>
      </c>
      <c r="F230" s="4" t="s">
        <v>783</v>
      </c>
      <c r="G230" s="14">
        <v>60000</v>
      </c>
      <c r="H230" s="4">
        <v>0</v>
      </c>
      <c r="I230" s="14">
        <v>60000</v>
      </c>
      <c r="J230" s="14">
        <v>1722</v>
      </c>
      <c r="K230" s="14">
        <v>3184.19</v>
      </c>
      <c r="L230" s="14">
        <v>1824</v>
      </c>
      <c r="M230" s="14">
        <v>1937.45</v>
      </c>
      <c r="N230" s="14">
        <f t="shared" si="9"/>
        <v>8667.6400000000012</v>
      </c>
      <c r="O230" s="14">
        <f t="shared" si="7"/>
        <v>51332.36</v>
      </c>
      <c r="Q230" s="25"/>
      <c r="R230" s="18"/>
      <c r="S230" s="18"/>
    </row>
    <row r="231" spans="1:19" ht="30" x14ac:dyDescent="0.25">
      <c r="A231" s="4">
        <v>223</v>
      </c>
      <c r="B231" s="4" t="s">
        <v>65</v>
      </c>
      <c r="C231" s="4" t="s">
        <v>1305</v>
      </c>
      <c r="D231" s="4" t="s">
        <v>21</v>
      </c>
      <c r="E231" s="4" t="s">
        <v>774</v>
      </c>
      <c r="F231" s="4" t="s">
        <v>783</v>
      </c>
      <c r="G231" s="14">
        <v>50000</v>
      </c>
      <c r="H231" s="4">
        <v>0</v>
      </c>
      <c r="I231" s="14">
        <v>50000</v>
      </c>
      <c r="J231" s="14">
        <v>1435</v>
      </c>
      <c r="K231" s="14">
        <v>719.66</v>
      </c>
      <c r="L231" s="14">
        <v>1520</v>
      </c>
      <c r="M231" s="14">
        <v>7987.25</v>
      </c>
      <c r="N231" s="14">
        <f t="shared" si="9"/>
        <v>11661.91</v>
      </c>
      <c r="O231" s="14">
        <f t="shared" si="7"/>
        <v>38338.089999999997</v>
      </c>
      <c r="Q231" s="25"/>
      <c r="R231" s="18"/>
      <c r="S231" s="18"/>
    </row>
    <row r="232" spans="1:19" ht="30" x14ac:dyDescent="0.25">
      <c r="A232" s="4">
        <v>224</v>
      </c>
      <c r="B232" s="4" t="s">
        <v>184</v>
      </c>
      <c r="C232" s="4" t="s">
        <v>1305</v>
      </c>
      <c r="D232" s="4" t="s">
        <v>21</v>
      </c>
      <c r="E232" s="4" t="s">
        <v>776</v>
      </c>
      <c r="F232" s="4" t="s">
        <v>783</v>
      </c>
      <c r="G232" s="14">
        <v>50000</v>
      </c>
      <c r="H232" s="4">
        <v>0</v>
      </c>
      <c r="I232" s="14">
        <v>50000</v>
      </c>
      <c r="J232" s="14">
        <v>1435</v>
      </c>
      <c r="K232" s="14">
        <v>1854</v>
      </c>
      <c r="L232" s="14">
        <v>1520</v>
      </c>
      <c r="M232" s="14">
        <v>425</v>
      </c>
      <c r="N232" s="14">
        <f t="shared" si="9"/>
        <v>5234</v>
      </c>
      <c r="O232" s="14">
        <f t="shared" si="7"/>
        <v>44766</v>
      </c>
      <c r="Q232" s="25"/>
      <c r="R232" s="18"/>
      <c r="S232" s="18"/>
    </row>
    <row r="233" spans="1:19" ht="30" x14ac:dyDescent="0.25">
      <c r="A233" s="4">
        <v>225</v>
      </c>
      <c r="B233" s="4" t="s">
        <v>483</v>
      </c>
      <c r="C233" s="4" t="s">
        <v>1306</v>
      </c>
      <c r="D233" s="4" t="s">
        <v>484</v>
      </c>
      <c r="E233" s="4" t="s">
        <v>775</v>
      </c>
      <c r="F233" s="4" t="s">
        <v>783</v>
      </c>
      <c r="G233" s="14">
        <v>22050</v>
      </c>
      <c r="H233" s="4">
        <v>0</v>
      </c>
      <c r="I233" s="14">
        <v>22050</v>
      </c>
      <c r="J233" s="14">
        <v>632.84</v>
      </c>
      <c r="K233" s="14">
        <v>0</v>
      </c>
      <c r="L233" s="14">
        <v>670.32</v>
      </c>
      <c r="M233" s="14">
        <v>25</v>
      </c>
      <c r="N233" s="14">
        <f t="shared" si="9"/>
        <v>1328.16</v>
      </c>
      <c r="O233" s="14">
        <f t="shared" si="7"/>
        <v>20721.84</v>
      </c>
      <c r="Q233" s="25"/>
      <c r="R233" s="18"/>
      <c r="S233" s="18"/>
    </row>
    <row r="234" spans="1:19" ht="30" x14ac:dyDescent="0.25">
      <c r="A234" s="4">
        <v>226</v>
      </c>
      <c r="B234" s="4" t="s">
        <v>698</v>
      </c>
      <c r="C234" s="4" t="s">
        <v>1306</v>
      </c>
      <c r="D234" s="4" t="s">
        <v>21</v>
      </c>
      <c r="E234" s="4" t="s">
        <v>774</v>
      </c>
      <c r="F234" s="4" t="s">
        <v>783</v>
      </c>
      <c r="G234" s="14">
        <v>50000</v>
      </c>
      <c r="H234" s="4">
        <v>0</v>
      </c>
      <c r="I234" s="14">
        <v>50000</v>
      </c>
      <c r="J234" s="14">
        <v>1435</v>
      </c>
      <c r="K234" s="14">
        <v>1854</v>
      </c>
      <c r="L234" s="14">
        <v>1520</v>
      </c>
      <c r="M234" s="14">
        <v>425</v>
      </c>
      <c r="N234" s="14">
        <f t="shared" si="9"/>
        <v>5234</v>
      </c>
      <c r="O234" s="14">
        <f t="shared" si="7"/>
        <v>44766</v>
      </c>
      <c r="Q234" s="25"/>
      <c r="R234" s="18"/>
      <c r="S234" s="18"/>
    </row>
    <row r="235" spans="1:19" ht="30" x14ac:dyDescent="0.25">
      <c r="A235" s="4">
        <v>227</v>
      </c>
      <c r="B235" s="4" t="s">
        <v>555</v>
      </c>
      <c r="C235" s="4" t="s">
        <v>1307</v>
      </c>
      <c r="D235" s="4" t="s">
        <v>556</v>
      </c>
      <c r="E235" s="4" t="s">
        <v>775</v>
      </c>
      <c r="F235" s="4" t="s">
        <v>782</v>
      </c>
      <c r="G235" s="14">
        <v>11000</v>
      </c>
      <c r="H235" s="4">
        <v>0</v>
      </c>
      <c r="I235" s="14">
        <v>11000</v>
      </c>
      <c r="J235" s="14">
        <v>315.7</v>
      </c>
      <c r="K235" s="14">
        <v>0</v>
      </c>
      <c r="L235" s="14">
        <v>334.4</v>
      </c>
      <c r="M235" s="14">
        <v>25</v>
      </c>
      <c r="N235" s="14">
        <f t="shared" si="9"/>
        <v>675.09999999999991</v>
      </c>
      <c r="O235" s="14">
        <f t="shared" si="7"/>
        <v>10324.9</v>
      </c>
      <c r="Q235" s="25"/>
      <c r="R235" s="18"/>
      <c r="S235" s="18"/>
    </row>
    <row r="236" spans="1:19" ht="24.75" customHeight="1" x14ac:dyDescent="0.25">
      <c r="A236" s="4">
        <v>228</v>
      </c>
      <c r="B236" s="4" t="s">
        <v>666</v>
      </c>
      <c r="C236" s="4" t="s">
        <v>1308</v>
      </c>
      <c r="D236" s="4" t="s">
        <v>45</v>
      </c>
      <c r="E236" s="4" t="s">
        <v>775</v>
      </c>
      <c r="F236" s="4" t="s">
        <v>783</v>
      </c>
      <c r="G236" s="14">
        <v>21000</v>
      </c>
      <c r="H236" s="4">
        <v>0</v>
      </c>
      <c r="I236" s="14">
        <v>21000</v>
      </c>
      <c r="J236" s="14">
        <v>602.70000000000005</v>
      </c>
      <c r="K236" s="14">
        <v>0</v>
      </c>
      <c r="L236" s="14">
        <v>638.4</v>
      </c>
      <c r="M236" s="14">
        <v>25</v>
      </c>
      <c r="N236" s="14">
        <f t="shared" si="9"/>
        <v>1266.0999999999999</v>
      </c>
      <c r="O236" s="14">
        <f t="shared" si="7"/>
        <v>19733.900000000001</v>
      </c>
      <c r="Q236" s="25"/>
      <c r="R236" s="18"/>
      <c r="S236" s="18"/>
    </row>
    <row r="237" spans="1:19" ht="24.75" customHeight="1" x14ac:dyDescent="0.25">
      <c r="A237" s="4">
        <v>229</v>
      </c>
      <c r="B237" s="4" t="s">
        <v>35</v>
      </c>
      <c r="C237" s="4" t="s">
        <v>1076</v>
      </c>
      <c r="D237" s="4" t="s">
        <v>36</v>
      </c>
      <c r="E237" s="4" t="s">
        <v>774</v>
      </c>
      <c r="F237" s="4" t="s">
        <v>782</v>
      </c>
      <c r="G237" s="14">
        <v>50000</v>
      </c>
      <c r="H237" s="4">
        <v>0</v>
      </c>
      <c r="I237" s="14">
        <v>50000</v>
      </c>
      <c r="J237" s="14">
        <v>1435</v>
      </c>
      <c r="K237" s="14">
        <v>1854</v>
      </c>
      <c r="L237" s="14">
        <v>1520</v>
      </c>
      <c r="M237" s="14">
        <v>2325</v>
      </c>
      <c r="N237" s="14">
        <f t="shared" si="9"/>
        <v>7134</v>
      </c>
      <c r="O237" s="14">
        <f t="shared" si="7"/>
        <v>42866</v>
      </c>
      <c r="Q237" s="25"/>
      <c r="R237" s="18"/>
      <c r="S237" s="18"/>
    </row>
    <row r="238" spans="1:19" ht="24.75" customHeight="1" x14ac:dyDescent="0.25">
      <c r="A238" s="4">
        <v>230</v>
      </c>
      <c r="B238" s="4" t="s">
        <v>41</v>
      </c>
      <c r="C238" s="4" t="s">
        <v>1076</v>
      </c>
      <c r="D238" s="4" t="s">
        <v>36</v>
      </c>
      <c r="E238" s="4" t="s">
        <v>774</v>
      </c>
      <c r="F238" s="4" t="s">
        <v>782</v>
      </c>
      <c r="G238" s="14">
        <v>50000</v>
      </c>
      <c r="H238" s="4">
        <v>0</v>
      </c>
      <c r="I238" s="14">
        <v>50000</v>
      </c>
      <c r="J238" s="14">
        <v>1435</v>
      </c>
      <c r="K238" s="14">
        <v>1854</v>
      </c>
      <c r="L238" s="14">
        <v>1520</v>
      </c>
      <c r="M238" s="14">
        <v>425</v>
      </c>
      <c r="N238" s="14">
        <f t="shared" si="9"/>
        <v>5234</v>
      </c>
      <c r="O238" s="14">
        <f t="shared" si="7"/>
        <v>44766</v>
      </c>
      <c r="Q238" s="25"/>
      <c r="R238" s="18"/>
      <c r="S238" s="18"/>
    </row>
    <row r="239" spans="1:19" ht="24.75" customHeight="1" x14ac:dyDescent="0.25">
      <c r="A239" s="4">
        <v>231</v>
      </c>
      <c r="B239" s="4" t="s">
        <v>51</v>
      </c>
      <c r="C239" s="4" t="s">
        <v>1076</v>
      </c>
      <c r="D239" s="4" t="s">
        <v>21</v>
      </c>
      <c r="E239" s="4" t="s">
        <v>776</v>
      </c>
      <c r="F239" s="4" t="s">
        <v>783</v>
      </c>
      <c r="G239" s="14">
        <v>50000</v>
      </c>
      <c r="H239" s="4">
        <v>0</v>
      </c>
      <c r="I239" s="14">
        <v>50000</v>
      </c>
      <c r="J239" s="14">
        <v>1435</v>
      </c>
      <c r="K239" s="14">
        <v>1173.4000000000001</v>
      </c>
      <c r="L239" s="14">
        <v>1520</v>
      </c>
      <c r="M239" s="14">
        <v>5562.35</v>
      </c>
      <c r="N239" s="14">
        <f t="shared" si="9"/>
        <v>9690.75</v>
      </c>
      <c r="O239" s="14">
        <f t="shared" si="7"/>
        <v>40309.25</v>
      </c>
      <c r="Q239" s="25"/>
      <c r="R239" s="18"/>
      <c r="S239" s="18"/>
    </row>
    <row r="240" spans="1:19" ht="24.75" customHeight="1" x14ac:dyDescent="0.25">
      <c r="A240" s="4">
        <v>232</v>
      </c>
      <c r="B240" s="4" t="s">
        <v>103</v>
      </c>
      <c r="C240" s="4" t="s">
        <v>1076</v>
      </c>
      <c r="D240" s="4" t="s">
        <v>986</v>
      </c>
      <c r="E240" s="4" t="s">
        <v>774</v>
      </c>
      <c r="F240" s="4" t="s">
        <v>782</v>
      </c>
      <c r="G240" s="14">
        <v>50000</v>
      </c>
      <c r="H240" s="4">
        <v>0</v>
      </c>
      <c r="I240" s="14">
        <v>50000</v>
      </c>
      <c r="J240" s="14">
        <v>1435</v>
      </c>
      <c r="K240" s="14">
        <v>1854</v>
      </c>
      <c r="L240" s="14">
        <v>1520</v>
      </c>
      <c r="M240" s="14">
        <v>425</v>
      </c>
      <c r="N240" s="14">
        <f t="shared" si="9"/>
        <v>5234</v>
      </c>
      <c r="O240" s="14">
        <f t="shared" si="7"/>
        <v>44766</v>
      </c>
      <c r="Q240" s="25"/>
      <c r="R240" s="18"/>
      <c r="S240" s="18"/>
    </row>
    <row r="241" spans="1:19" ht="24.75" customHeight="1" x14ac:dyDescent="0.25">
      <c r="A241" s="4">
        <v>233</v>
      </c>
      <c r="B241" s="4" t="s">
        <v>105</v>
      </c>
      <c r="C241" s="4" t="s">
        <v>1076</v>
      </c>
      <c r="D241" s="4" t="s">
        <v>21</v>
      </c>
      <c r="E241" s="4" t="s">
        <v>774</v>
      </c>
      <c r="F241" s="4" t="s">
        <v>783</v>
      </c>
      <c r="G241" s="14">
        <v>50000</v>
      </c>
      <c r="H241" s="4">
        <v>0</v>
      </c>
      <c r="I241" s="14">
        <v>50000</v>
      </c>
      <c r="J241" s="14">
        <v>1435</v>
      </c>
      <c r="K241" s="14">
        <v>1854</v>
      </c>
      <c r="L241" s="14">
        <v>1520</v>
      </c>
      <c r="M241" s="14">
        <v>425</v>
      </c>
      <c r="N241" s="14">
        <f t="shared" si="9"/>
        <v>5234</v>
      </c>
      <c r="O241" s="14">
        <f t="shared" si="7"/>
        <v>44766</v>
      </c>
      <c r="Q241" s="25"/>
      <c r="R241" s="18"/>
      <c r="S241" s="18"/>
    </row>
    <row r="242" spans="1:19" ht="24.75" customHeight="1" x14ac:dyDescent="0.25">
      <c r="A242" s="4">
        <v>234</v>
      </c>
      <c r="B242" s="1" t="s">
        <v>1142</v>
      </c>
      <c r="C242" s="4" t="s">
        <v>1076</v>
      </c>
      <c r="D242" s="4" t="s">
        <v>308</v>
      </c>
      <c r="E242" s="4" t="s">
        <v>775</v>
      </c>
      <c r="F242" s="4" t="s">
        <v>782</v>
      </c>
      <c r="G242" s="14">
        <v>11000</v>
      </c>
      <c r="H242" s="4">
        <v>0</v>
      </c>
      <c r="I242" s="14">
        <v>11000</v>
      </c>
      <c r="J242" s="14">
        <v>315.7</v>
      </c>
      <c r="K242" s="14">
        <v>0</v>
      </c>
      <c r="L242" s="14">
        <v>334.4</v>
      </c>
      <c r="M242" s="14">
        <v>25</v>
      </c>
      <c r="N242" s="14">
        <f t="shared" si="9"/>
        <v>675.09999999999991</v>
      </c>
      <c r="O242" s="14">
        <f t="shared" si="7"/>
        <v>10324.9</v>
      </c>
      <c r="Q242" s="25"/>
      <c r="R242" s="18"/>
      <c r="S242" s="18"/>
    </row>
    <row r="243" spans="1:19" ht="24.75" customHeight="1" x14ac:dyDescent="0.25">
      <c r="A243" s="4">
        <v>235</v>
      </c>
      <c r="B243" s="1" t="s">
        <v>1150</v>
      </c>
      <c r="C243" s="4" t="s">
        <v>1076</v>
      </c>
      <c r="D243" s="4" t="s">
        <v>308</v>
      </c>
      <c r="E243" s="4" t="s">
        <v>775</v>
      </c>
      <c r="F243" s="4" t="s">
        <v>782</v>
      </c>
      <c r="G243" s="14">
        <v>11000</v>
      </c>
      <c r="H243" s="4">
        <v>0</v>
      </c>
      <c r="I243" s="14">
        <v>11000</v>
      </c>
      <c r="J243" s="14">
        <v>315.7</v>
      </c>
      <c r="K243" s="14">
        <v>0</v>
      </c>
      <c r="L243" s="14">
        <v>334.4</v>
      </c>
      <c r="M243" s="14">
        <v>25</v>
      </c>
      <c r="N243" s="14">
        <f t="shared" si="9"/>
        <v>675.09999999999991</v>
      </c>
      <c r="O243" s="14">
        <f t="shared" si="7"/>
        <v>10324.9</v>
      </c>
      <c r="Q243" s="25"/>
      <c r="R243" s="18"/>
      <c r="S243" s="18"/>
    </row>
    <row r="244" spans="1:19" ht="24.75" customHeight="1" x14ac:dyDescent="0.25">
      <c r="A244" s="4">
        <v>236</v>
      </c>
      <c r="B244" s="1" t="s">
        <v>1151</v>
      </c>
      <c r="C244" s="4" t="s">
        <v>1076</v>
      </c>
      <c r="D244" s="4" t="s">
        <v>308</v>
      </c>
      <c r="E244" s="4" t="s">
        <v>775</v>
      </c>
      <c r="F244" s="4" t="s">
        <v>782</v>
      </c>
      <c r="G244" s="14">
        <v>11000</v>
      </c>
      <c r="H244" s="4">
        <v>0</v>
      </c>
      <c r="I244" s="14">
        <v>11000</v>
      </c>
      <c r="J244" s="14">
        <v>315.7</v>
      </c>
      <c r="K244" s="14">
        <v>0</v>
      </c>
      <c r="L244" s="14">
        <v>334.4</v>
      </c>
      <c r="M244" s="14">
        <v>25</v>
      </c>
      <c r="N244" s="14">
        <f t="shared" si="9"/>
        <v>675.09999999999991</v>
      </c>
      <c r="O244" s="14">
        <f t="shared" si="7"/>
        <v>10324.9</v>
      </c>
      <c r="Q244" s="25"/>
      <c r="R244" s="18"/>
      <c r="S244" s="18"/>
    </row>
    <row r="245" spans="1:19" ht="24.75" customHeight="1" x14ac:dyDescent="0.25">
      <c r="A245" s="4">
        <v>237</v>
      </c>
      <c r="B245" s="4" t="s">
        <v>1116</v>
      </c>
      <c r="C245" s="4" t="s">
        <v>1076</v>
      </c>
      <c r="D245" s="4" t="s">
        <v>308</v>
      </c>
      <c r="E245" s="4" t="s">
        <v>775</v>
      </c>
      <c r="F245" s="4" t="s">
        <v>782</v>
      </c>
      <c r="G245" s="14">
        <v>10000</v>
      </c>
      <c r="H245" s="4">
        <v>0</v>
      </c>
      <c r="I245" s="14">
        <v>10000</v>
      </c>
      <c r="J245" s="14">
        <v>287</v>
      </c>
      <c r="K245" s="14">
        <v>0</v>
      </c>
      <c r="L245" s="14">
        <v>304</v>
      </c>
      <c r="M245" s="14">
        <v>25</v>
      </c>
      <c r="N245" s="14">
        <f t="shared" si="9"/>
        <v>616</v>
      </c>
      <c r="O245" s="14">
        <f t="shared" si="7"/>
        <v>9384</v>
      </c>
      <c r="Q245" s="25"/>
      <c r="R245" s="18"/>
      <c r="S245" s="18"/>
    </row>
    <row r="246" spans="1:19" ht="24.75" customHeight="1" x14ac:dyDescent="0.25">
      <c r="A246" s="4">
        <v>238</v>
      </c>
      <c r="B246" s="4" t="s">
        <v>194</v>
      </c>
      <c r="C246" s="4" t="s">
        <v>1076</v>
      </c>
      <c r="D246" s="4" t="s">
        <v>21</v>
      </c>
      <c r="E246" s="4" t="s">
        <v>774</v>
      </c>
      <c r="F246" s="4" t="s">
        <v>782</v>
      </c>
      <c r="G246" s="14">
        <v>50000</v>
      </c>
      <c r="H246" s="4">
        <v>0</v>
      </c>
      <c r="I246" s="14">
        <v>50000</v>
      </c>
      <c r="J246" s="14">
        <v>1435</v>
      </c>
      <c r="K246" s="14">
        <v>1854</v>
      </c>
      <c r="L246" s="14">
        <v>1520</v>
      </c>
      <c r="M246" s="14">
        <v>525</v>
      </c>
      <c r="N246" s="14">
        <f t="shared" si="9"/>
        <v>5334</v>
      </c>
      <c r="O246" s="14">
        <f t="shared" si="7"/>
        <v>44666</v>
      </c>
      <c r="Q246" s="25"/>
      <c r="R246" s="18"/>
      <c r="S246" s="18"/>
    </row>
    <row r="247" spans="1:19" ht="24.75" customHeight="1" x14ac:dyDescent="0.25">
      <c r="A247" s="4">
        <v>239</v>
      </c>
      <c r="B247" s="4" t="s">
        <v>214</v>
      </c>
      <c r="C247" s="4" t="s">
        <v>1076</v>
      </c>
      <c r="D247" s="4" t="s">
        <v>21</v>
      </c>
      <c r="E247" s="4" t="s">
        <v>776</v>
      </c>
      <c r="F247" s="4" t="s">
        <v>782</v>
      </c>
      <c r="G247" s="14">
        <v>50000</v>
      </c>
      <c r="H247" s="4">
        <v>0</v>
      </c>
      <c r="I247" s="14">
        <v>50000</v>
      </c>
      <c r="J247" s="14">
        <v>1435</v>
      </c>
      <c r="K247" s="14">
        <v>1854</v>
      </c>
      <c r="L247" s="14">
        <v>1520</v>
      </c>
      <c r="M247" s="14">
        <v>425</v>
      </c>
      <c r="N247" s="14">
        <f t="shared" si="9"/>
        <v>5234</v>
      </c>
      <c r="O247" s="14">
        <f t="shared" si="7"/>
        <v>44766</v>
      </c>
      <c r="Q247" s="25"/>
      <c r="R247" s="18"/>
      <c r="S247" s="18"/>
    </row>
    <row r="248" spans="1:19" ht="24.75" customHeight="1" x14ac:dyDescent="0.25">
      <c r="A248" s="4">
        <v>240</v>
      </c>
      <c r="B248" s="4" t="s">
        <v>216</v>
      </c>
      <c r="C248" s="4" t="s">
        <v>1076</v>
      </c>
      <c r="D248" s="4" t="s">
        <v>21</v>
      </c>
      <c r="E248" s="4" t="s">
        <v>774</v>
      </c>
      <c r="F248" s="4" t="s">
        <v>782</v>
      </c>
      <c r="G248" s="14">
        <v>50000</v>
      </c>
      <c r="H248" s="4">
        <v>0</v>
      </c>
      <c r="I248" s="14">
        <v>50000</v>
      </c>
      <c r="J248" s="14">
        <v>1435</v>
      </c>
      <c r="K248" s="14">
        <v>1854</v>
      </c>
      <c r="L248" s="14">
        <v>1520</v>
      </c>
      <c r="M248" s="32">
        <v>3075</v>
      </c>
      <c r="N248" s="14">
        <f t="shared" si="9"/>
        <v>7884</v>
      </c>
      <c r="O248" s="14">
        <f t="shared" si="7"/>
        <v>42116</v>
      </c>
      <c r="Q248" s="25"/>
      <c r="R248" s="18"/>
      <c r="S248" s="18"/>
    </row>
    <row r="249" spans="1:19" ht="24.75" customHeight="1" x14ac:dyDescent="0.25">
      <c r="A249" s="4">
        <v>241</v>
      </c>
      <c r="B249" s="4" t="s">
        <v>225</v>
      </c>
      <c r="C249" s="4" t="s">
        <v>1076</v>
      </c>
      <c r="D249" s="4" t="s">
        <v>160</v>
      </c>
      <c r="E249" s="4" t="s">
        <v>775</v>
      </c>
      <c r="F249" s="4" t="s">
        <v>782</v>
      </c>
      <c r="G249" s="14">
        <v>30000</v>
      </c>
      <c r="H249" s="4">
        <v>0</v>
      </c>
      <c r="I249" s="14">
        <v>30000</v>
      </c>
      <c r="J249" s="14">
        <v>861</v>
      </c>
      <c r="K249" s="14">
        <v>0</v>
      </c>
      <c r="L249" s="14">
        <v>912</v>
      </c>
      <c r="M249" s="14">
        <v>25</v>
      </c>
      <c r="N249" s="14">
        <f t="shared" si="9"/>
        <v>1798</v>
      </c>
      <c r="O249" s="14">
        <f t="shared" si="7"/>
        <v>28202</v>
      </c>
      <c r="Q249" s="25"/>
      <c r="R249" s="18"/>
      <c r="S249" s="18"/>
    </row>
    <row r="250" spans="1:19" ht="24.75" customHeight="1" x14ac:dyDescent="0.25">
      <c r="A250" s="4">
        <v>242</v>
      </c>
      <c r="B250" s="4" t="s">
        <v>247</v>
      </c>
      <c r="C250" s="4" t="s">
        <v>1076</v>
      </c>
      <c r="D250" s="4" t="s">
        <v>160</v>
      </c>
      <c r="E250" s="4" t="s">
        <v>775</v>
      </c>
      <c r="F250" s="4" t="s">
        <v>782</v>
      </c>
      <c r="G250" s="14">
        <v>11000</v>
      </c>
      <c r="H250" s="4">
        <v>0</v>
      </c>
      <c r="I250" s="14">
        <v>11000</v>
      </c>
      <c r="J250" s="14">
        <v>315.7</v>
      </c>
      <c r="K250" s="14">
        <v>0</v>
      </c>
      <c r="L250" s="14">
        <v>334.4</v>
      </c>
      <c r="M250" s="14">
        <v>25</v>
      </c>
      <c r="N250" s="14">
        <f t="shared" si="9"/>
        <v>675.09999999999991</v>
      </c>
      <c r="O250" s="14">
        <f t="shared" si="7"/>
        <v>10324.9</v>
      </c>
      <c r="Q250" s="25"/>
      <c r="R250" s="18"/>
      <c r="S250" s="18"/>
    </row>
    <row r="251" spans="1:19" ht="24.75" customHeight="1" x14ac:dyDescent="0.25">
      <c r="A251" s="4">
        <v>243</v>
      </c>
      <c r="B251" s="4" t="s">
        <v>248</v>
      </c>
      <c r="C251" s="4" t="s">
        <v>1076</v>
      </c>
      <c r="D251" s="4" t="s">
        <v>148</v>
      </c>
      <c r="E251" s="4" t="s">
        <v>774</v>
      </c>
      <c r="F251" s="4" t="s">
        <v>782</v>
      </c>
      <c r="G251" s="14">
        <v>22050</v>
      </c>
      <c r="H251" s="4">
        <v>0</v>
      </c>
      <c r="I251" s="14">
        <v>22050</v>
      </c>
      <c r="J251" s="14">
        <v>632.84</v>
      </c>
      <c r="K251" s="14">
        <v>0</v>
      </c>
      <c r="L251" s="14">
        <v>670.32</v>
      </c>
      <c r="M251" s="14">
        <v>1537.45</v>
      </c>
      <c r="N251" s="14">
        <f t="shared" si="9"/>
        <v>2840.61</v>
      </c>
      <c r="O251" s="14">
        <f t="shared" si="7"/>
        <v>19209.39</v>
      </c>
      <c r="Q251" s="25"/>
      <c r="R251" s="18"/>
      <c r="S251" s="18"/>
    </row>
    <row r="252" spans="1:19" ht="24.75" customHeight="1" x14ac:dyDescent="0.25">
      <c r="A252" s="4">
        <v>244</v>
      </c>
      <c r="B252" s="4" t="s">
        <v>249</v>
      </c>
      <c r="C252" s="4" t="s">
        <v>1076</v>
      </c>
      <c r="D252" s="4" t="s">
        <v>148</v>
      </c>
      <c r="E252" s="4" t="s">
        <v>774</v>
      </c>
      <c r="F252" s="4" t="s">
        <v>782</v>
      </c>
      <c r="G252" s="14">
        <v>11000</v>
      </c>
      <c r="H252" s="4">
        <v>0</v>
      </c>
      <c r="I252" s="14">
        <v>11000</v>
      </c>
      <c r="J252" s="14">
        <v>315.7</v>
      </c>
      <c r="K252" s="14">
        <v>0</v>
      </c>
      <c r="L252" s="14">
        <v>334.4</v>
      </c>
      <c r="M252" s="14">
        <v>25</v>
      </c>
      <c r="N252" s="14">
        <f t="shared" si="9"/>
        <v>675.09999999999991</v>
      </c>
      <c r="O252" s="14">
        <f t="shared" si="7"/>
        <v>10324.9</v>
      </c>
      <c r="Q252" s="25"/>
      <c r="R252" s="18"/>
      <c r="S252" s="18"/>
    </row>
    <row r="253" spans="1:19" ht="24.75" customHeight="1" x14ac:dyDescent="0.25">
      <c r="A253" s="4">
        <v>245</v>
      </c>
      <c r="B253" s="4" t="s">
        <v>279</v>
      </c>
      <c r="C253" s="4" t="s">
        <v>1076</v>
      </c>
      <c r="D253" s="4" t="s">
        <v>45</v>
      </c>
      <c r="E253" s="4" t="s">
        <v>776</v>
      </c>
      <c r="F253" s="4" t="s">
        <v>783</v>
      </c>
      <c r="G253" s="14">
        <v>22050</v>
      </c>
      <c r="H253" s="4">
        <v>0</v>
      </c>
      <c r="I253" s="14">
        <v>22050</v>
      </c>
      <c r="J253" s="14">
        <v>632.84</v>
      </c>
      <c r="K253" s="14">
        <v>0</v>
      </c>
      <c r="L253" s="14">
        <v>670.32</v>
      </c>
      <c r="M253" s="14">
        <v>1537.45</v>
      </c>
      <c r="N253" s="14">
        <f t="shared" si="9"/>
        <v>2840.61</v>
      </c>
      <c r="O253" s="14">
        <f t="shared" si="7"/>
        <v>19209.39</v>
      </c>
      <c r="Q253" s="25"/>
      <c r="R253" s="18"/>
      <c r="S253" s="18"/>
    </row>
    <row r="254" spans="1:19" ht="24.75" customHeight="1" x14ac:dyDescent="0.25">
      <c r="A254" s="4">
        <v>246</v>
      </c>
      <c r="B254" s="4" t="s">
        <v>280</v>
      </c>
      <c r="C254" s="4" t="s">
        <v>1076</v>
      </c>
      <c r="D254" s="4" t="s">
        <v>148</v>
      </c>
      <c r="E254" s="4" t="s">
        <v>774</v>
      </c>
      <c r="F254" s="4" t="s">
        <v>782</v>
      </c>
      <c r="G254" s="14">
        <v>19000</v>
      </c>
      <c r="H254" s="4">
        <v>0</v>
      </c>
      <c r="I254" s="14">
        <v>19000</v>
      </c>
      <c r="J254" s="14">
        <v>545.29999999999995</v>
      </c>
      <c r="K254" s="14">
        <v>0</v>
      </c>
      <c r="L254" s="14">
        <v>577.6</v>
      </c>
      <c r="M254" s="14">
        <v>25</v>
      </c>
      <c r="N254" s="14">
        <f t="shared" si="9"/>
        <v>1147.9000000000001</v>
      </c>
      <c r="O254" s="14">
        <f t="shared" si="7"/>
        <v>17852.099999999999</v>
      </c>
      <c r="Q254" s="25"/>
      <c r="R254" s="18"/>
      <c r="S254" s="18"/>
    </row>
    <row r="255" spans="1:19" ht="24.75" customHeight="1" x14ac:dyDescent="0.25">
      <c r="A255" s="4">
        <v>247</v>
      </c>
      <c r="B255" s="4" t="s">
        <v>299</v>
      </c>
      <c r="C255" s="4" t="s">
        <v>1076</v>
      </c>
      <c r="D255" s="4" t="s">
        <v>160</v>
      </c>
      <c r="E255" s="4" t="s">
        <v>775</v>
      </c>
      <c r="F255" s="4" t="s">
        <v>782</v>
      </c>
      <c r="G255" s="14">
        <v>11000</v>
      </c>
      <c r="H255" s="4">
        <v>0</v>
      </c>
      <c r="I255" s="14">
        <v>11000</v>
      </c>
      <c r="J255" s="14">
        <v>315.7</v>
      </c>
      <c r="K255" s="14">
        <v>0</v>
      </c>
      <c r="L255" s="14">
        <v>334.4</v>
      </c>
      <c r="M255" s="14">
        <v>25</v>
      </c>
      <c r="N255" s="14">
        <f t="shared" si="9"/>
        <v>675.09999999999991</v>
      </c>
      <c r="O255" s="14">
        <f t="shared" si="7"/>
        <v>10324.9</v>
      </c>
      <c r="Q255" s="25"/>
      <c r="R255" s="18"/>
      <c r="S255" s="18"/>
    </row>
    <row r="256" spans="1:19" ht="24.75" customHeight="1" x14ac:dyDescent="0.25">
      <c r="A256" s="4">
        <v>248</v>
      </c>
      <c r="B256" s="4" t="s">
        <v>311</v>
      </c>
      <c r="C256" s="4" t="s">
        <v>1076</v>
      </c>
      <c r="D256" s="4" t="s">
        <v>160</v>
      </c>
      <c r="E256" s="4" t="s">
        <v>775</v>
      </c>
      <c r="F256" s="4" t="s">
        <v>782</v>
      </c>
      <c r="G256" s="14">
        <v>11000</v>
      </c>
      <c r="H256" s="4">
        <v>0</v>
      </c>
      <c r="I256" s="14">
        <v>11000</v>
      </c>
      <c r="J256" s="14">
        <v>315.7</v>
      </c>
      <c r="K256" s="14">
        <v>0</v>
      </c>
      <c r="L256" s="14">
        <v>334.4</v>
      </c>
      <c r="M256" s="32">
        <v>2702.83</v>
      </c>
      <c r="N256" s="14">
        <f t="shared" si="9"/>
        <v>3352.93</v>
      </c>
      <c r="O256" s="14">
        <f t="shared" si="7"/>
        <v>7647.07</v>
      </c>
      <c r="Q256" s="25"/>
      <c r="R256" s="18"/>
      <c r="S256" s="18"/>
    </row>
    <row r="257" spans="1:19" ht="24.75" customHeight="1" x14ac:dyDescent="0.25">
      <c r="A257" s="4">
        <v>249</v>
      </c>
      <c r="B257" s="4" t="s">
        <v>316</v>
      </c>
      <c r="C257" s="4" t="s">
        <v>1076</v>
      </c>
      <c r="D257" s="4" t="s">
        <v>21</v>
      </c>
      <c r="E257" s="4" t="s">
        <v>776</v>
      </c>
      <c r="F257" s="4" t="s">
        <v>782</v>
      </c>
      <c r="G257" s="14">
        <v>50000</v>
      </c>
      <c r="H257" s="4">
        <v>0</v>
      </c>
      <c r="I257" s="14">
        <v>50000</v>
      </c>
      <c r="J257" s="14">
        <v>1435</v>
      </c>
      <c r="K257" s="14">
        <v>1627.13</v>
      </c>
      <c r="L257" s="14">
        <v>1520</v>
      </c>
      <c r="M257" s="32">
        <v>1537.45</v>
      </c>
      <c r="N257" s="14">
        <f t="shared" si="9"/>
        <v>6119.58</v>
      </c>
      <c r="O257" s="14">
        <f t="shared" si="7"/>
        <v>43880.42</v>
      </c>
      <c r="Q257" s="25"/>
      <c r="R257" s="18"/>
      <c r="S257" s="18"/>
    </row>
    <row r="258" spans="1:19" ht="24.75" customHeight="1" x14ac:dyDescent="0.25">
      <c r="A258" s="4">
        <v>250</v>
      </c>
      <c r="B258" s="4" t="s">
        <v>354</v>
      </c>
      <c r="C258" s="4" t="s">
        <v>1076</v>
      </c>
      <c r="D258" s="4" t="s">
        <v>21</v>
      </c>
      <c r="E258" s="4" t="s">
        <v>776</v>
      </c>
      <c r="F258" s="4" t="s">
        <v>783</v>
      </c>
      <c r="G258" s="14">
        <v>50000</v>
      </c>
      <c r="H258" s="4">
        <v>0</v>
      </c>
      <c r="I258" s="14">
        <v>50000</v>
      </c>
      <c r="J258" s="14">
        <v>1435</v>
      </c>
      <c r="K258" s="14">
        <v>1854</v>
      </c>
      <c r="L258" s="14">
        <v>1520</v>
      </c>
      <c r="M258" s="14">
        <v>25</v>
      </c>
      <c r="N258" s="14">
        <f t="shared" si="9"/>
        <v>4834</v>
      </c>
      <c r="O258" s="14">
        <f t="shared" si="7"/>
        <v>45166</v>
      </c>
      <c r="Q258" s="25"/>
      <c r="R258" s="18"/>
      <c r="S258" s="18"/>
    </row>
    <row r="259" spans="1:19" ht="24.75" customHeight="1" x14ac:dyDescent="0.25">
      <c r="A259" s="4">
        <v>251</v>
      </c>
      <c r="B259" s="4" t="s">
        <v>406</v>
      </c>
      <c r="C259" s="4" t="s">
        <v>1076</v>
      </c>
      <c r="D259" s="4" t="s">
        <v>21</v>
      </c>
      <c r="E259" s="4" t="s">
        <v>776</v>
      </c>
      <c r="F259" s="4" t="s">
        <v>782</v>
      </c>
      <c r="G259" s="14">
        <v>50000</v>
      </c>
      <c r="H259" s="4">
        <v>0</v>
      </c>
      <c r="I259" s="14">
        <v>50000</v>
      </c>
      <c r="J259" s="14">
        <v>1435</v>
      </c>
      <c r="K259" s="14">
        <v>1854</v>
      </c>
      <c r="L259" s="14">
        <v>1520</v>
      </c>
      <c r="M259" s="14">
        <v>25</v>
      </c>
      <c r="N259" s="14">
        <f t="shared" si="9"/>
        <v>4834</v>
      </c>
      <c r="O259" s="14">
        <f t="shared" si="7"/>
        <v>45166</v>
      </c>
      <c r="Q259" s="25"/>
      <c r="R259" s="18"/>
      <c r="S259" s="18"/>
    </row>
    <row r="260" spans="1:19" ht="24.75" customHeight="1" x14ac:dyDescent="0.25">
      <c r="A260" s="4">
        <v>252</v>
      </c>
      <c r="B260" s="4" t="s">
        <v>416</v>
      </c>
      <c r="C260" s="4" t="s">
        <v>1076</v>
      </c>
      <c r="D260" s="4" t="s">
        <v>160</v>
      </c>
      <c r="E260" s="4" t="s">
        <v>775</v>
      </c>
      <c r="F260" s="4" t="s">
        <v>782</v>
      </c>
      <c r="G260" s="14">
        <v>11000</v>
      </c>
      <c r="H260" s="4">
        <v>0</v>
      </c>
      <c r="I260" s="14">
        <v>11000</v>
      </c>
      <c r="J260" s="14">
        <v>315.7</v>
      </c>
      <c r="K260" s="14">
        <v>0</v>
      </c>
      <c r="L260" s="14">
        <v>334.4</v>
      </c>
      <c r="M260" s="14">
        <v>25</v>
      </c>
      <c r="N260" s="14">
        <f t="shared" si="9"/>
        <v>675.09999999999991</v>
      </c>
      <c r="O260" s="14">
        <f t="shared" si="7"/>
        <v>10324.9</v>
      </c>
      <c r="Q260" s="25"/>
      <c r="R260" s="18"/>
      <c r="S260" s="18"/>
    </row>
    <row r="261" spans="1:19" ht="24.75" customHeight="1" x14ac:dyDescent="0.25">
      <c r="A261" s="4">
        <v>253</v>
      </c>
      <c r="B261" s="4" t="s">
        <v>462</v>
      </c>
      <c r="C261" s="4" t="s">
        <v>1076</v>
      </c>
      <c r="D261" s="4" t="s">
        <v>21</v>
      </c>
      <c r="E261" s="4" t="s">
        <v>774</v>
      </c>
      <c r="F261" s="4" t="s">
        <v>782</v>
      </c>
      <c r="G261" s="14">
        <v>50000</v>
      </c>
      <c r="H261" s="4">
        <v>0</v>
      </c>
      <c r="I261" s="14">
        <v>50000</v>
      </c>
      <c r="J261" s="14">
        <v>1435</v>
      </c>
      <c r="K261" s="14">
        <v>1854</v>
      </c>
      <c r="L261" s="14">
        <v>1520</v>
      </c>
      <c r="M261" s="14">
        <v>1025</v>
      </c>
      <c r="N261" s="14">
        <f t="shared" si="9"/>
        <v>5834</v>
      </c>
      <c r="O261" s="14">
        <f t="shared" si="7"/>
        <v>44166</v>
      </c>
      <c r="Q261" s="25"/>
      <c r="R261" s="18"/>
      <c r="S261" s="18"/>
    </row>
    <row r="262" spans="1:19" ht="24.75" customHeight="1" x14ac:dyDescent="0.25">
      <c r="A262" s="4">
        <v>254</v>
      </c>
      <c r="B262" s="4" t="s">
        <v>479</v>
      </c>
      <c r="C262" s="4" t="s">
        <v>1076</v>
      </c>
      <c r="D262" s="4" t="s">
        <v>156</v>
      </c>
      <c r="E262" s="4" t="s">
        <v>775</v>
      </c>
      <c r="F262" s="4" t="s">
        <v>782</v>
      </c>
      <c r="G262" s="14">
        <v>11000</v>
      </c>
      <c r="H262" s="4">
        <v>0</v>
      </c>
      <c r="I262" s="14">
        <v>11000</v>
      </c>
      <c r="J262" s="14">
        <v>315.7</v>
      </c>
      <c r="K262" s="14">
        <v>0</v>
      </c>
      <c r="L262" s="14">
        <v>334.4</v>
      </c>
      <c r="M262" s="14">
        <v>25</v>
      </c>
      <c r="N262" s="14">
        <f t="shared" si="9"/>
        <v>675.09999999999991</v>
      </c>
      <c r="O262" s="14">
        <f t="shared" ref="O262:O322" si="10">+I262-N262</f>
        <v>10324.9</v>
      </c>
      <c r="Q262" s="25"/>
      <c r="R262" s="18"/>
      <c r="S262" s="18"/>
    </row>
    <row r="263" spans="1:19" ht="24.75" customHeight="1" x14ac:dyDescent="0.25">
      <c r="A263" s="4">
        <v>255</v>
      </c>
      <c r="B263" s="4" t="s">
        <v>492</v>
      </c>
      <c r="C263" s="4" t="s">
        <v>1076</v>
      </c>
      <c r="D263" s="4" t="s">
        <v>160</v>
      </c>
      <c r="E263" s="4" t="s">
        <v>775</v>
      </c>
      <c r="F263" s="4" t="s">
        <v>782</v>
      </c>
      <c r="G263" s="14">
        <v>11000</v>
      </c>
      <c r="H263" s="4">
        <v>0</v>
      </c>
      <c r="I263" s="14">
        <v>11000</v>
      </c>
      <c r="J263" s="14">
        <v>315.7</v>
      </c>
      <c r="K263" s="14">
        <v>0</v>
      </c>
      <c r="L263" s="14">
        <v>334.4</v>
      </c>
      <c r="M263" s="14">
        <v>25</v>
      </c>
      <c r="N263" s="14">
        <f t="shared" si="9"/>
        <v>675.09999999999991</v>
      </c>
      <c r="O263" s="14">
        <f t="shared" si="10"/>
        <v>10324.9</v>
      </c>
      <c r="Q263" s="25"/>
      <c r="R263" s="18"/>
      <c r="S263" s="18"/>
    </row>
    <row r="264" spans="1:19" ht="24.75" customHeight="1" x14ac:dyDescent="0.25">
      <c r="A264" s="4">
        <v>256</v>
      </c>
      <c r="B264" s="4" t="s">
        <v>493</v>
      </c>
      <c r="C264" s="4" t="s">
        <v>1076</v>
      </c>
      <c r="D264" s="4" t="s">
        <v>160</v>
      </c>
      <c r="E264" s="4" t="s">
        <v>775</v>
      </c>
      <c r="F264" s="4" t="s">
        <v>782</v>
      </c>
      <c r="G264" s="14">
        <v>11000</v>
      </c>
      <c r="H264" s="4">
        <v>0</v>
      </c>
      <c r="I264" s="14">
        <v>11000</v>
      </c>
      <c r="J264" s="14">
        <v>315.7</v>
      </c>
      <c r="K264" s="14">
        <v>0</v>
      </c>
      <c r="L264" s="14">
        <v>334.4</v>
      </c>
      <c r="M264" s="14">
        <v>25</v>
      </c>
      <c r="N264" s="14">
        <f t="shared" si="9"/>
        <v>675.09999999999991</v>
      </c>
      <c r="O264" s="14">
        <f t="shared" si="10"/>
        <v>10324.9</v>
      </c>
      <c r="Q264" s="25"/>
      <c r="R264" s="18"/>
      <c r="S264" s="18"/>
    </row>
    <row r="265" spans="1:19" ht="24.75" customHeight="1" x14ac:dyDescent="0.25">
      <c r="A265" s="4">
        <v>257</v>
      </c>
      <c r="B265" s="4" t="s">
        <v>494</v>
      </c>
      <c r="C265" s="4" t="s">
        <v>1076</v>
      </c>
      <c r="D265" s="4" t="s">
        <v>160</v>
      </c>
      <c r="E265" s="4" t="s">
        <v>775</v>
      </c>
      <c r="F265" s="4" t="s">
        <v>782</v>
      </c>
      <c r="G265" s="14">
        <v>11000</v>
      </c>
      <c r="H265" s="4">
        <v>0</v>
      </c>
      <c r="I265" s="14">
        <v>11000</v>
      </c>
      <c r="J265" s="14">
        <v>315.7</v>
      </c>
      <c r="K265" s="14">
        <v>0</v>
      </c>
      <c r="L265" s="14">
        <v>334.4</v>
      </c>
      <c r="M265" s="14">
        <v>25</v>
      </c>
      <c r="N265" s="14">
        <f t="shared" si="9"/>
        <v>675.09999999999991</v>
      </c>
      <c r="O265" s="14">
        <f t="shared" si="10"/>
        <v>10324.9</v>
      </c>
      <c r="Q265" s="25"/>
      <c r="R265" s="18"/>
      <c r="S265" s="18"/>
    </row>
    <row r="266" spans="1:19" ht="24.75" customHeight="1" x14ac:dyDescent="0.25">
      <c r="A266" s="4">
        <v>258</v>
      </c>
      <c r="B266" s="4" t="s">
        <v>495</v>
      </c>
      <c r="C266" s="4" t="s">
        <v>1076</v>
      </c>
      <c r="D266" s="4" t="s">
        <v>160</v>
      </c>
      <c r="E266" s="4" t="s">
        <v>775</v>
      </c>
      <c r="F266" s="4" t="s">
        <v>782</v>
      </c>
      <c r="G266" s="14">
        <v>11000</v>
      </c>
      <c r="H266" s="4">
        <v>0</v>
      </c>
      <c r="I266" s="14">
        <v>11000</v>
      </c>
      <c r="J266" s="14">
        <v>315.7</v>
      </c>
      <c r="K266" s="14">
        <v>0</v>
      </c>
      <c r="L266" s="14">
        <v>334.4</v>
      </c>
      <c r="M266" s="32">
        <v>2396.85</v>
      </c>
      <c r="N266" s="14">
        <f t="shared" si="9"/>
        <v>3046.95</v>
      </c>
      <c r="O266" s="14">
        <f t="shared" si="10"/>
        <v>7953.05</v>
      </c>
      <c r="Q266" s="25"/>
      <c r="R266" s="18"/>
      <c r="S266" s="18"/>
    </row>
    <row r="267" spans="1:19" ht="24.75" customHeight="1" x14ac:dyDescent="0.25">
      <c r="A267" s="4">
        <v>259</v>
      </c>
      <c r="B267" s="4" t="s">
        <v>496</v>
      </c>
      <c r="C267" s="4" t="s">
        <v>1076</v>
      </c>
      <c r="D267" s="4" t="s">
        <v>160</v>
      </c>
      <c r="E267" s="4" t="s">
        <v>775</v>
      </c>
      <c r="F267" s="4" t="s">
        <v>782</v>
      </c>
      <c r="G267" s="14">
        <v>11000</v>
      </c>
      <c r="H267" s="4">
        <v>0</v>
      </c>
      <c r="I267" s="14">
        <v>11000</v>
      </c>
      <c r="J267" s="14">
        <v>315.7</v>
      </c>
      <c r="K267" s="14">
        <v>0</v>
      </c>
      <c r="L267" s="14">
        <v>334.4</v>
      </c>
      <c r="M267" s="14">
        <v>25</v>
      </c>
      <c r="N267" s="14">
        <f t="shared" si="9"/>
        <v>675.09999999999991</v>
      </c>
      <c r="O267" s="14">
        <f t="shared" si="10"/>
        <v>10324.9</v>
      </c>
      <c r="Q267" s="25"/>
      <c r="R267" s="18"/>
      <c r="S267" s="18"/>
    </row>
    <row r="268" spans="1:19" ht="24.75" customHeight="1" x14ac:dyDescent="0.25">
      <c r="A268" s="4">
        <v>260</v>
      </c>
      <c r="B268" s="4" t="s">
        <v>518</v>
      </c>
      <c r="C268" s="4" t="s">
        <v>1076</v>
      </c>
      <c r="D268" s="4" t="s">
        <v>160</v>
      </c>
      <c r="E268" s="4" t="s">
        <v>775</v>
      </c>
      <c r="F268" s="4" t="s">
        <v>782</v>
      </c>
      <c r="G268" s="14">
        <v>11000</v>
      </c>
      <c r="H268" s="4">
        <v>0</v>
      </c>
      <c r="I268" s="14">
        <v>11000</v>
      </c>
      <c r="J268" s="14">
        <v>315.7</v>
      </c>
      <c r="K268" s="14">
        <v>0</v>
      </c>
      <c r="L268" s="14">
        <v>334.4</v>
      </c>
      <c r="M268" s="14">
        <v>25</v>
      </c>
      <c r="N268" s="14">
        <f t="shared" si="9"/>
        <v>675.09999999999991</v>
      </c>
      <c r="O268" s="14">
        <f t="shared" si="10"/>
        <v>10324.9</v>
      </c>
      <c r="Q268" s="25"/>
      <c r="R268" s="18"/>
      <c r="S268" s="18"/>
    </row>
    <row r="269" spans="1:19" ht="24.75" customHeight="1" x14ac:dyDescent="0.25">
      <c r="A269" s="4">
        <v>261</v>
      </c>
      <c r="B269" s="4" t="s">
        <v>558</v>
      </c>
      <c r="C269" s="4" t="s">
        <v>1076</v>
      </c>
      <c r="D269" s="4" t="s">
        <v>160</v>
      </c>
      <c r="E269" s="4" t="s">
        <v>775</v>
      </c>
      <c r="F269" s="4" t="s">
        <v>782</v>
      </c>
      <c r="G269" s="14">
        <v>11000</v>
      </c>
      <c r="H269" s="4">
        <v>0</v>
      </c>
      <c r="I269" s="14">
        <v>11000</v>
      </c>
      <c r="J269" s="14">
        <v>315.7</v>
      </c>
      <c r="K269" s="14">
        <v>0</v>
      </c>
      <c r="L269" s="14">
        <v>334.4</v>
      </c>
      <c r="M269" s="14">
        <v>25</v>
      </c>
      <c r="N269" s="14">
        <f t="shared" si="9"/>
        <v>675.09999999999991</v>
      </c>
      <c r="O269" s="14">
        <f t="shared" si="10"/>
        <v>10324.9</v>
      </c>
      <c r="Q269" s="25"/>
      <c r="R269" s="18"/>
      <c r="S269" s="18"/>
    </row>
    <row r="270" spans="1:19" ht="24.75" customHeight="1" x14ac:dyDescent="0.25">
      <c r="A270" s="4">
        <v>262</v>
      </c>
      <c r="B270" s="4" t="s">
        <v>567</v>
      </c>
      <c r="C270" s="4" t="s">
        <v>1076</v>
      </c>
      <c r="D270" s="4" t="s">
        <v>308</v>
      </c>
      <c r="E270" s="4" t="s">
        <v>775</v>
      </c>
      <c r="F270" s="4" t="s">
        <v>782</v>
      </c>
      <c r="G270" s="14">
        <v>11000</v>
      </c>
      <c r="H270" s="4">
        <v>0</v>
      </c>
      <c r="I270" s="14">
        <v>11000</v>
      </c>
      <c r="J270" s="14">
        <v>315.7</v>
      </c>
      <c r="K270" s="14">
        <v>0</v>
      </c>
      <c r="L270" s="14">
        <v>334.4</v>
      </c>
      <c r="M270" s="14">
        <v>25</v>
      </c>
      <c r="N270" s="14">
        <f t="shared" si="9"/>
        <v>675.09999999999991</v>
      </c>
      <c r="O270" s="14">
        <f t="shared" si="10"/>
        <v>10324.9</v>
      </c>
      <c r="Q270" s="25"/>
      <c r="R270" s="18"/>
      <c r="S270" s="18"/>
    </row>
    <row r="271" spans="1:19" ht="24.75" customHeight="1" x14ac:dyDescent="0.25">
      <c r="A271" s="4">
        <v>263</v>
      </c>
      <c r="B271" s="1" t="s">
        <v>1177</v>
      </c>
      <c r="C271" s="4" t="s">
        <v>1076</v>
      </c>
      <c r="D271" s="4" t="s">
        <v>308</v>
      </c>
      <c r="E271" s="4" t="s">
        <v>775</v>
      </c>
      <c r="F271" s="4" t="s">
        <v>782</v>
      </c>
      <c r="G271" s="14">
        <v>11000</v>
      </c>
      <c r="H271" s="4">
        <v>0</v>
      </c>
      <c r="I271" s="14">
        <f>+G271+H271</f>
        <v>11000</v>
      </c>
      <c r="J271" s="14">
        <v>315.7</v>
      </c>
      <c r="K271" s="14">
        <v>0</v>
      </c>
      <c r="L271" s="14">
        <v>334.4</v>
      </c>
      <c r="M271" s="14">
        <v>25</v>
      </c>
      <c r="N271" s="14">
        <f t="shared" si="9"/>
        <v>675.09999999999991</v>
      </c>
      <c r="O271" s="14">
        <f t="shared" si="10"/>
        <v>10324.9</v>
      </c>
      <c r="Q271" s="25"/>
      <c r="R271" s="18"/>
      <c r="S271" s="18"/>
    </row>
    <row r="272" spans="1:19" ht="39" customHeight="1" x14ac:dyDescent="0.25">
      <c r="A272" s="4">
        <v>264</v>
      </c>
      <c r="B272" s="1" t="s">
        <v>1161</v>
      </c>
      <c r="C272" s="4" t="s">
        <v>1110</v>
      </c>
      <c r="D272" s="4" t="s">
        <v>350</v>
      </c>
      <c r="E272" s="4" t="s">
        <v>776</v>
      </c>
      <c r="F272" s="4" t="s">
        <v>783</v>
      </c>
      <c r="G272" s="14">
        <v>21000</v>
      </c>
      <c r="H272" s="4">
        <v>0</v>
      </c>
      <c r="I272" s="14">
        <f>+G272+H272</f>
        <v>21000</v>
      </c>
      <c r="J272" s="14">
        <v>602.70000000000005</v>
      </c>
      <c r="K272" s="14">
        <v>0</v>
      </c>
      <c r="L272" s="14">
        <v>638.4</v>
      </c>
      <c r="M272" s="14">
        <v>25</v>
      </c>
      <c r="N272" s="14">
        <f t="shared" si="9"/>
        <v>1266.0999999999999</v>
      </c>
      <c r="O272" s="14">
        <f t="shared" si="10"/>
        <v>19733.900000000001</v>
      </c>
      <c r="Q272" s="25"/>
      <c r="R272" s="18"/>
      <c r="S272" s="18"/>
    </row>
    <row r="273" spans="1:19" ht="24.75" customHeight="1" x14ac:dyDescent="0.25">
      <c r="A273" s="4">
        <v>265</v>
      </c>
      <c r="B273" s="4" t="s">
        <v>578</v>
      </c>
      <c r="C273" s="4" t="s">
        <v>1076</v>
      </c>
      <c r="D273" s="4" t="s">
        <v>160</v>
      </c>
      <c r="E273" s="4" t="s">
        <v>775</v>
      </c>
      <c r="F273" s="4" t="s">
        <v>782</v>
      </c>
      <c r="G273" s="14">
        <v>11000</v>
      </c>
      <c r="H273" s="4">
        <v>0</v>
      </c>
      <c r="I273" s="14">
        <v>11000</v>
      </c>
      <c r="J273" s="14">
        <v>315.7</v>
      </c>
      <c r="K273" s="14">
        <v>0</v>
      </c>
      <c r="L273" s="14">
        <v>334.4</v>
      </c>
      <c r="M273" s="14">
        <v>25</v>
      </c>
      <c r="N273" s="14">
        <f t="shared" si="9"/>
        <v>675.09999999999991</v>
      </c>
      <c r="O273" s="14">
        <f t="shared" si="10"/>
        <v>10324.9</v>
      </c>
      <c r="Q273" s="25"/>
      <c r="R273" s="18"/>
      <c r="S273" s="18"/>
    </row>
    <row r="274" spans="1:19" ht="24.75" customHeight="1" x14ac:dyDescent="0.25">
      <c r="A274" s="4">
        <v>266</v>
      </c>
      <c r="B274" s="4" t="s">
        <v>581</v>
      </c>
      <c r="C274" s="4" t="s">
        <v>1076</v>
      </c>
      <c r="D274" s="4" t="s">
        <v>45</v>
      </c>
      <c r="E274" s="4" t="s">
        <v>774</v>
      </c>
      <c r="F274" s="4" t="s">
        <v>783</v>
      </c>
      <c r="G274" s="14">
        <v>22050</v>
      </c>
      <c r="H274" s="4">
        <v>0</v>
      </c>
      <c r="I274" s="14">
        <v>22050</v>
      </c>
      <c r="J274" s="14">
        <v>632.84</v>
      </c>
      <c r="K274" s="14">
        <v>0</v>
      </c>
      <c r="L274" s="14">
        <v>670.32</v>
      </c>
      <c r="M274" s="14">
        <v>1637.45</v>
      </c>
      <c r="N274" s="14">
        <f t="shared" si="9"/>
        <v>2940.61</v>
      </c>
      <c r="O274" s="14">
        <f t="shared" si="10"/>
        <v>19109.39</v>
      </c>
      <c r="Q274" s="25"/>
      <c r="R274" s="18"/>
      <c r="S274" s="18"/>
    </row>
    <row r="275" spans="1:19" ht="24.75" customHeight="1" x14ac:dyDescent="0.25">
      <c r="A275" s="4">
        <v>267</v>
      </c>
      <c r="B275" s="4" t="s">
        <v>583</v>
      </c>
      <c r="C275" s="4" t="s">
        <v>1076</v>
      </c>
      <c r="D275" s="4" t="s">
        <v>160</v>
      </c>
      <c r="E275" s="4" t="s">
        <v>775</v>
      </c>
      <c r="F275" s="4" t="s">
        <v>782</v>
      </c>
      <c r="G275" s="14">
        <v>11000</v>
      </c>
      <c r="H275" s="4">
        <v>0</v>
      </c>
      <c r="I275" s="14">
        <v>11000</v>
      </c>
      <c r="J275" s="14">
        <v>315.7</v>
      </c>
      <c r="K275" s="14">
        <v>0</v>
      </c>
      <c r="L275" s="14">
        <v>334.4</v>
      </c>
      <c r="M275" s="14">
        <v>25</v>
      </c>
      <c r="N275" s="14">
        <f t="shared" si="9"/>
        <v>675.09999999999991</v>
      </c>
      <c r="O275" s="14">
        <f t="shared" si="10"/>
        <v>10324.9</v>
      </c>
      <c r="Q275" s="25"/>
      <c r="R275" s="18"/>
      <c r="S275" s="18"/>
    </row>
    <row r="276" spans="1:19" ht="24.75" customHeight="1" x14ac:dyDescent="0.25">
      <c r="A276" s="4">
        <v>268</v>
      </c>
      <c r="B276" s="4" t="s">
        <v>588</v>
      </c>
      <c r="C276" s="4" t="s">
        <v>1076</v>
      </c>
      <c r="D276" s="4" t="s">
        <v>21</v>
      </c>
      <c r="E276" s="4" t="s">
        <v>774</v>
      </c>
      <c r="F276" s="4" t="s">
        <v>783</v>
      </c>
      <c r="G276" s="14">
        <v>40000</v>
      </c>
      <c r="H276" s="4">
        <v>0</v>
      </c>
      <c r="I276" s="14">
        <v>40000</v>
      </c>
      <c r="J276" s="14">
        <f>+I276*2.87%</f>
        <v>1148</v>
      </c>
      <c r="K276" s="14">
        <v>442.65</v>
      </c>
      <c r="L276" s="14">
        <f>+I276*3.04%</f>
        <v>1216</v>
      </c>
      <c r="M276" s="14">
        <v>525</v>
      </c>
      <c r="N276" s="14">
        <f t="shared" si="9"/>
        <v>3331.65</v>
      </c>
      <c r="O276" s="14">
        <f t="shared" si="10"/>
        <v>36668.35</v>
      </c>
      <c r="Q276" s="25"/>
      <c r="R276" s="18"/>
      <c r="S276" s="18"/>
    </row>
    <row r="277" spans="1:19" ht="24.75" customHeight="1" x14ac:dyDescent="0.25">
      <c r="A277" s="4">
        <v>269</v>
      </c>
      <c r="B277" s="4" t="s">
        <v>1181</v>
      </c>
      <c r="C277" s="4" t="s">
        <v>1076</v>
      </c>
      <c r="D277" s="4" t="s">
        <v>21</v>
      </c>
      <c r="E277" s="4" t="s">
        <v>776</v>
      </c>
      <c r="F277" s="4" t="s">
        <v>782</v>
      </c>
      <c r="G277" s="14">
        <v>40000</v>
      </c>
      <c r="H277" s="4">
        <v>0</v>
      </c>
      <c r="I277" s="14">
        <v>40000</v>
      </c>
      <c r="J277" s="14">
        <f>+I277*2.87%</f>
        <v>1148</v>
      </c>
      <c r="K277" s="14">
        <v>442.65</v>
      </c>
      <c r="L277" s="14">
        <f>+I277*3.04%</f>
        <v>1216</v>
      </c>
      <c r="M277" s="14">
        <v>425</v>
      </c>
      <c r="N277" s="14">
        <f t="shared" si="9"/>
        <v>3231.65</v>
      </c>
      <c r="O277" s="14">
        <f t="shared" si="10"/>
        <v>36768.35</v>
      </c>
      <c r="Q277" s="25"/>
      <c r="R277" s="18"/>
      <c r="S277" s="18"/>
    </row>
    <row r="278" spans="1:19" ht="24.75" customHeight="1" x14ac:dyDescent="0.25">
      <c r="A278" s="4">
        <v>270</v>
      </c>
      <c r="B278" s="4" t="s">
        <v>610</v>
      </c>
      <c r="C278" s="4" t="s">
        <v>1076</v>
      </c>
      <c r="D278" s="4" t="s">
        <v>21</v>
      </c>
      <c r="E278" s="4" t="s">
        <v>776</v>
      </c>
      <c r="F278" s="4" t="s">
        <v>782</v>
      </c>
      <c r="G278" s="14">
        <v>50000</v>
      </c>
      <c r="H278" s="4">
        <v>0</v>
      </c>
      <c r="I278" s="14">
        <v>50000</v>
      </c>
      <c r="J278" s="14">
        <v>1435</v>
      </c>
      <c r="K278" s="14">
        <v>1854</v>
      </c>
      <c r="L278" s="14">
        <v>1520</v>
      </c>
      <c r="M278" s="14">
        <v>425</v>
      </c>
      <c r="N278" s="14">
        <f t="shared" si="9"/>
        <v>5234</v>
      </c>
      <c r="O278" s="14">
        <f t="shared" si="10"/>
        <v>44766</v>
      </c>
      <c r="Q278" s="25"/>
      <c r="R278" s="18"/>
      <c r="S278" s="18"/>
    </row>
    <row r="279" spans="1:19" ht="24.75" customHeight="1" x14ac:dyDescent="0.25">
      <c r="A279" s="4">
        <v>271</v>
      </c>
      <c r="B279" s="4" t="s">
        <v>630</v>
      </c>
      <c r="C279" s="4" t="s">
        <v>1076</v>
      </c>
      <c r="D279" s="4" t="s">
        <v>45</v>
      </c>
      <c r="E279" s="4" t="s">
        <v>775</v>
      </c>
      <c r="F279" s="4" t="s">
        <v>783</v>
      </c>
      <c r="G279" s="14">
        <v>21000</v>
      </c>
      <c r="H279" s="4">
        <v>0</v>
      </c>
      <c r="I279" s="14">
        <v>21000</v>
      </c>
      <c r="J279" s="14">
        <v>602.70000000000005</v>
      </c>
      <c r="K279" s="14">
        <v>0</v>
      </c>
      <c r="L279" s="14">
        <v>638.4</v>
      </c>
      <c r="M279" s="14">
        <v>1537.45</v>
      </c>
      <c r="N279" s="14">
        <f t="shared" si="9"/>
        <v>2778.55</v>
      </c>
      <c r="O279" s="14">
        <f t="shared" si="10"/>
        <v>18221.45</v>
      </c>
      <c r="Q279" s="25"/>
      <c r="R279" s="18"/>
      <c r="S279" s="18"/>
    </row>
    <row r="280" spans="1:19" ht="24.75" customHeight="1" x14ac:dyDescent="0.25">
      <c r="A280" s="4">
        <v>272</v>
      </c>
      <c r="B280" s="4" t="s">
        <v>656</v>
      </c>
      <c r="C280" s="4" t="s">
        <v>1076</v>
      </c>
      <c r="D280" s="4" t="s">
        <v>21</v>
      </c>
      <c r="E280" s="4" t="s">
        <v>774</v>
      </c>
      <c r="F280" s="4" t="s">
        <v>782</v>
      </c>
      <c r="G280" s="14">
        <v>50000</v>
      </c>
      <c r="H280" s="4">
        <v>0</v>
      </c>
      <c r="I280" s="14">
        <v>50000</v>
      </c>
      <c r="J280" s="14">
        <v>1435</v>
      </c>
      <c r="K280" s="14">
        <v>1854</v>
      </c>
      <c r="L280" s="14">
        <v>1520</v>
      </c>
      <c r="M280" s="14">
        <v>1025</v>
      </c>
      <c r="N280" s="14">
        <f t="shared" ref="N280:N292" si="11">+J280+K280+L280+M280</f>
        <v>5834</v>
      </c>
      <c r="O280" s="14">
        <f t="shared" si="10"/>
        <v>44166</v>
      </c>
      <c r="Q280" s="25"/>
      <c r="R280" s="18"/>
      <c r="S280" s="18"/>
    </row>
    <row r="281" spans="1:19" ht="24.75" customHeight="1" x14ac:dyDescent="0.25">
      <c r="A281" s="4">
        <v>273</v>
      </c>
      <c r="B281" s="4" t="s">
        <v>657</v>
      </c>
      <c r="C281" s="4" t="s">
        <v>1076</v>
      </c>
      <c r="D281" s="4" t="s">
        <v>160</v>
      </c>
      <c r="E281" s="4" t="s">
        <v>775</v>
      </c>
      <c r="F281" s="4" t="s">
        <v>782</v>
      </c>
      <c r="G281" s="14">
        <v>11000</v>
      </c>
      <c r="H281" s="4">
        <v>0</v>
      </c>
      <c r="I281" s="14">
        <v>11000</v>
      </c>
      <c r="J281" s="14">
        <v>315.7</v>
      </c>
      <c r="K281" s="14">
        <v>0</v>
      </c>
      <c r="L281" s="14">
        <v>334.4</v>
      </c>
      <c r="M281" s="32">
        <v>25</v>
      </c>
      <c r="N281" s="14">
        <f t="shared" si="11"/>
        <v>675.09999999999991</v>
      </c>
      <c r="O281" s="14">
        <f t="shared" si="10"/>
        <v>10324.9</v>
      </c>
      <c r="Q281" s="25"/>
      <c r="R281" s="18"/>
      <c r="S281" s="18"/>
    </row>
    <row r="282" spans="1:19" ht="24.75" customHeight="1" x14ac:dyDescent="0.25">
      <c r="A282" s="4">
        <v>274</v>
      </c>
      <c r="B282" s="4" t="s">
        <v>665</v>
      </c>
      <c r="C282" s="4" t="s">
        <v>1076</v>
      </c>
      <c r="D282" s="4" t="s">
        <v>21</v>
      </c>
      <c r="E282" s="4" t="s">
        <v>776</v>
      </c>
      <c r="F282" s="4" t="s">
        <v>783</v>
      </c>
      <c r="G282" s="14">
        <v>45000</v>
      </c>
      <c r="H282" s="4">
        <v>0</v>
      </c>
      <c r="I282" s="14">
        <v>45000</v>
      </c>
      <c r="J282" s="14">
        <f>+I282*2.87%</f>
        <v>1291.5</v>
      </c>
      <c r="K282" s="14">
        <v>1148.33</v>
      </c>
      <c r="L282" s="14">
        <f>+I282*3.04%</f>
        <v>1368</v>
      </c>
      <c r="M282" s="14">
        <v>425</v>
      </c>
      <c r="N282" s="14">
        <f t="shared" si="11"/>
        <v>4232.83</v>
      </c>
      <c r="O282" s="14">
        <f t="shared" si="10"/>
        <v>40767.17</v>
      </c>
      <c r="Q282" s="25"/>
      <c r="R282" s="18"/>
      <c r="S282" s="18"/>
    </row>
    <row r="283" spans="1:19" ht="24.75" customHeight="1" x14ac:dyDescent="0.25">
      <c r="A283" s="4">
        <v>275</v>
      </c>
      <c r="B283" s="4" t="s">
        <v>688</v>
      </c>
      <c r="C283" s="4" t="s">
        <v>1076</v>
      </c>
      <c r="D283" s="4" t="s">
        <v>54</v>
      </c>
      <c r="E283" s="4" t="s">
        <v>774</v>
      </c>
      <c r="F283" s="4" t="s">
        <v>783</v>
      </c>
      <c r="G283" s="14">
        <v>60000</v>
      </c>
      <c r="H283" s="4">
        <v>0</v>
      </c>
      <c r="I283" s="14">
        <v>60000</v>
      </c>
      <c r="J283" s="14">
        <v>1722</v>
      </c>
      <c r="K283" s="14">
        <v>2881.7</v>
      </c>
      <c r="L283" s="14">
        <v>1824</v>
      </c>
      <c r="M283" s="32">
        <v>3149.9</v>
      </c>
      <c r="N283" s="14">
        <f t="shared" si="11"/>
        <v>9577.6</v>
      </c>
      <c r="O283" s="14">
        <f t="shared" si="10"/>
        <v>50422.400000000001</v>
      </c>
      <c r="Q283" s="25"/>
      <c r="R283" s="18"/>
      <c r="S283" s="18"/>
    </row>
    <row r="284" spans="1:19" ht="24.75" customHeight="1" x14ac:dyDescent="0.25">
      <c r="A284" s="4">
        <v>276</v>
      </c>
      <c r="B284" s="4" t="s">
        <v>715</v>
      </c>
      <c r="C284" s="4" t="s">
        <v>1076</v>
      </c>
      <c r="D284" s="4" t="s">
        <v>21</v>
      </c>
      <c r="E284" s="4" t="s">
        <v>774</v>
      </c>
      <c r="F284" s="4" t="s">
        <v>782</v>
      </c>
      <c r="G284" s="14">
        <v>50000</v>
      </c>
      <c r="H284" s="4">
        <v>0</v>
      </c>
      <c r="I284" s="14">
        <v>50000</v>
      </c>
      <c r="J284" s="14">
        <v>1435</v>
      </c>
      <c r="K284" s="14">
        <v>1854</v>
      </c>
      <c r="L284" s="14">
        <v>1520</v>
      </c>
      <c r="M284" s="14">
        <v>9401.93</v>
      </c>
      <c r="N284" s="14">
        <f t="shared" si="11"/>
        <v>14210.93</v>
      </c>
      <c r="O284" s="14">
        <f t="shared" si="10"/>
        <v>35789.07</v>
      </c>
      <c r="Q284" s="25"/>
      <c r="R284" s="18"/>
      <c r="S284" s="18"/>
    </row>
    <row r="285" spans="1:19" ht="24.75" customHeight="1" x14ac:dyDescent="0.25">
      <c r="A285" s="4">
        <v>277</v>
      </c>
      <c r="B285" s="4" t="s">
        <v>739</v>
      </c>
      <c r="C285" s="4" t="s">
        <v>1076</v>
      </c>
      <c r="D285" s="4" t="s">
        <v>21</v>
      </c>
      <c r="E285" s="4" t="s">
        <v>776</v>
      </c>
      <c r="F285" s="4" t="s">
        <v>782</v>
      </c>
      <c r="G285" s="14">
        <v>50000</v>
      </c>
      <c r="H285" s="4">
        <v>0</v>
      </c>
      <c r="I285" s="14">
        <v>50000</v>
      </c>
      <c r="J285" s="14">
        <v>1435</v>
      </c>
      <c r="K285" s="14">
        <v>1854</v>
      </c>
      <c r="L285" s="14">
        <v>1520</v>
      </c>
      <c r="M285" s="14">
        <v>25</v>
      </c>
      <c r="N285" s="14">
        <f t="shared" si="11"/>
        <v>4834</v>
      </c>
      <c r="O285" s="14">
        <f t="shared" si="10"/>
        <v>45166</v>
      </c>
      <c r="Q285" s="25"/>
      <c r="R285" s="18"/>
      <c r="S285" s="18"/>
    </row>
    <row r="286" spans="1:19" ht="24.75" customHeight="1" x14ac:dyDescent="0.25">
      <c r="A286" s="4">
        <v>278</v>
      </c>
      <c r="B286" s="4" t="s">
        <v>740</v>
      </c>
      <c r="C286" s="4" t="s">
        <v>1076</v>
      </c>
      <c r="D286" s="4" t="s">
        <v>741</v>
      </c>
      <c r="E286" s="4" t="s">
        <v>775</v>
      </c>
      <c r="F286" s="4" t="s">
        <v>782</v>
      </c>
      <c r="G286" s="14">
        <v>19000</v>
      </c>
      <c r="H286" s="4">
        <v>0</v>
      </c>
      <c r="I286" s="14">
        <v>19000</v>
      </c>
      <c r="J286" s="14">
        <v>545.29999999999995</v>
      </c>
      <c r="K286" s="14">
        <v>0</v>
      </c>
      <c r="L286" s="14">
        <v>577.6</v>
      </c>
      <c r="M286" s="14">
        <v>25</v>
      </c>
      <c r="N286" s="14">
        <f t="shared" si="11"/>
        <v>1147.9000000000001</v>
      </c>
      <c r="O286" s="14">
        <f t="shared" si="10"/>
        <v>17852.099999999999</v>
      </c>
      <c r="Q286" s="25"/>
      <c r="R286" s="18"/>
      <c r="S286" s="18"/>
    </row>
    <row r="287" spans="1:19" ht="24.75" customHeight="1" x14ac:dyDescent="0.25">
      <c r="A287" s="4">
        <v>279</v>
      </c>
      <c r="B287" s="4" t="s">
        <v>743</v>
      </c>
      <c r="C287" s="4" t="s">
        <v>1076</v>
      </c>
      <c r="D287" s="4" t="s">
        <v>21</v>
      </c>
      <c r="E287" s="4" t="s">
        <v>776</v>
      </c>
      <c r="F287" s="4" t="s">
        <v>782</v>
      </c>
      <c r="G287" s="14">
        <v>50000</v>
      </c>
      <c r="H287" s="4">
        <v>0</v>
      </c>
      <c r="I287" s="14">
        <v>50000</v>
      </c>
      <c r="J287" s="14">
        <v>1435</v>
      </c>
      <c r="K287" s="14">
        <v>1854</v>
      </c>
      <c r="L287" s="14">
        <v>1520</v>
      </c>
      <c r="M287" s="14">
        <v>3938.54</v>
      </c>
      <c r="N287" s="14">
        <f t="shared" si="11"/>
        <v>8747.5400000000009</v>
      </c>
      <c r="O287" s="14">
        <f t="shared" si="10"/>
        <v>41252.46</v>
      </c>
      <c r="Q287" s="25"/>
      <c r="R287" s="18"/>
      <c r="S287" s="18"/>
    </row>
    <row r="288" spans="1:19" ht="24.75" customHeight="1" x14ac:dyDescent="0.25">
      <c r="A288" s="4">
        <v>280</v>
      </c>
      <c r="B288" s="4" t="s">
        <v>770</v>
      </c>
      <c r="C288" s="4" t="s">
        <v>1076</v>
      </c>
      <c r="D288" s="4" t="s">
        <v>99</v>
      </c>
      <c r="E288" s="4" t="s">
        <v>775</v>
      </c>
      <c r="F288" s="4" t="s">
        <v>782</v>
      </c>
      <c r="G288" s="14">
        <v>40000</v>
      </c>
      <c r="H288" s="4">
        <v>0</v>
      </c>
      <c r="I288" s="14">
        <v>40000</v>
      </c>
      <c r="J288" s="14">
        <v>1148</v>
      </c>
      <c r="K288" s="14">
        <v>442.65</v>
      </c>
      <c r="L288" s="14">
        <v>1216</v>
      </c>
      <c r="M288" s="14">
        <v>425</v>
      </c>
      <c r="N288" s="14">
        <f t="shared" si="11"/>
        <v>3231.65</v>
      </c>
      <c r="O288" s="14">
        <f t="shared" si="10"/>
        <v>36768.35</v>
      </c>
      <c r="Q288" s="25"/>
      <c r="R288" s="18"/>
      <c r="S288" s="18"/>
    </row>
    <row r="289" spans="1:19" ht="24.75" customHeight="1" x14ac:dyDescent="0.25">
      <c r="A289" s="4">
        <v>281</v>
      </c>
      <c r="B289" s="4" t="s">
        <v>1312</v>
      </c>
      <c r="C289" s="4" t="s">
        <v>1076</v>
      </c>
      <c r="D289" s="4" t="s">
        <v>308</v>
      </c>
      <c r="E289" s="4" t="s">
        <v>775</v>
      </c>
      <c r="F289" s="4" t="s">
        <v>782</v>
      </c>
      <c r="G289" s="14">
        <v>10000</v>
      </c>
      <c r="H289" s="4">
        <v>0</v>
      </c>
      <c r="I289" s="14">
        <v>10000</v>
      </c>
      <c r="J289" s="14">
        <v>287</v>
      </c>
      <c r="K289" s="14">
        <v>0</v>
      </c>
      <c r="L289" s="14">
        <v>304</v>
      </c>
      <c r="M289" s="14">
        <v>25</v>
      </c>
      <c r="N289" s="14">
        <f>+J289+K289+L289+M289</f>
        <v>616</v>
      </c>
      <c r="O289" s="14">
        <f>+I289-N289</f>
        <v>9384</v>
      </c>
      <c r="Q289" s="25"/>
      <c r="R289" s="18"/>
      <c r="S289" s="18"/>
    </row>
    <row r="290" spans="1:19" ht="24.75" customHeight="1" x14ac:dyDescent="0.25">
      <c r="A290" s="4">
        <v>282</v>
      </c>
      <c r="B290" t="s">
        <v>1331</v>
      </c>
      <c r="C290" s="4" t="s">
        <v>1076</v>
      </c>
      <c r="D290" s="4" t="s">
        <v>308</v>
      </c>
      <c r="E290" s="4" t="s">
        <v>775</v>
      </c>
      <c r="F290" s="4" t="s">
        <v>782</v>
      </c>
      <c r="G290" s="14">
        <v>11000</v>
      </c>
      <c r="H290" s="4">
        <v>0</v>
      </c>
      <c r="I290" s="14">
        <v>11000</v>
      </c>
      <c r="J290" s="14">
        <v>315.7</v>
      </c>
      <c r="K290" s="14">
        <v>0</v>
      </c>
      <c r="L290" s="14">
        <v>334.4</v>
      </c>
      <c r="M290" s="14">
        <v>25</v>
      </c>
      <c r="N290" s="14">
        <v>675.1</v>
      </c>
      <c r="O290" s="14">
        <v>10324.9</v>
      </c>
      <c r="Q290" s="25"/>
      <c r="R290" s="18"/>
      <c r="S290" s="18"/>
    </row>
    <row r="291" spans="1:19" ht="24.75" customHeight="1" x14ac:dyDescent="0.25">
      <c r="A291" s="4">
        <v>283</v>
      </c>
      <c r="B291" s="4" t="s">
        <v>42</v>
      </c>
      <c r="C291" s="4" t="s">
        <v>1221</v>
      </c>
      <c r="D291" s="4" t="s">
        <v>94</v>
      </c>
      <c r="E291" s="4" t="s">
        <v>774</v>
      </c>
      <c r="F291" s="4" t="s">
        <v>782</v>
      </c>
      <c r="G291" s="14">
        <v>50000</v>
      </c>
      <c r="H291" s="4">
        <v>0</v>
      </c>
      <c r="I291" s="14">
        <v>50000</v>
      </c>
      <c r="J291" s="14">
        <v>1435</v>
      </c>
      <c r="K291" s="14">
        <v>1854</v>
      </c>
      <c r="L291" s="14">
        <v>1520</v>
      </c>
      <c r="M291" s="14">
        <v>2525</v>
      </c>
      <c r="N291" s="14">
        <f t="shared" si="11"/>
        <v>7334</v>
      </c>
      <c r="O291" s="14">
        <f t="shared" si="10"/>
        <v>42666</v>
      </c>
      <c r="Q291" s="25"/>
      <c r="R291" s="18"/>
      <c r="S291" s="18"/>
    </row>
    <row r="292" spans="1:19" ht="24.75" customHeight="1" x14ac:dyDescent="0.25">
      <c r="A292" s="4">
        <v>284</v>
      </c>
      <c r="B292" s="4" t="s">
        <v>182</v>
      </c>
      <c r="C292" s="4" t="s">
        <v>1221</v>
      </c>
      <c r="D292" s="4" t="s">
        <v>21</v>
      </c>
      <c r="E292" s="4" t="s">
        <v>776</v>
      </c>
      <c r="F292" s="4" t="s">
        <v>783</v>
      </c>
      <c r="G292" s="14">
        <v>40000</v>
      </c>
      <c r="H292" s="4">
        <v>0</v>
      </c>
      <c r="I292" s="14">
        <v>40000</v>
      </c>
      <c r="J292" s="14">
        <f>+I292*2.87%</f>
        <v>1148</v>
      </c>
      <c r="K292" s="14">
        <v>442.65</v>
      </c>
      <c r="L292" s="14">
        <f>+I292*3.04%</f>
        <v>1216</v>
      </c>
      <c r="M292" s="14">
        <v>5487.9</v>
      </c>
      <c r="N292" s="14">
        <f t="shared" si="11"/>
        <v>8294.5499999999993</v>
      </c>
      <c r="O292" s="14">
        <f t="shared" si="10"/>
        <v>31705.45</v>
      </c>
      <c r="Q292" s="25"/>
      <c r="R292" s="18"/>
      <c r="S292" s="18"/>
    </row>
    <row r="293" spans="1:19" ht="24.75" customHeight="1" x14ac:dyDescent="0.25">
      <c r="A293" s="4">
        <v>285</v>
      </c>
      <c r="B293" s="4" t="s">
        <v>171</v>
      </c>
      <c r="C293" s="4" t="s">
        <v>1221</v>
      </c>
      <c r="D293" s="4" t="s">
        <v>21</v>
      </c>
      <c r="E293" s="4" t="s">
        <v>776</v>
      </c>
      <c r="F293" s="4" t="s">
        <v>782</v>
      </c>
      <c r="G293" s="14">
        <v>35000</v>
      </c>
      <c r="H293" s="4">
        <v>0</v>
      </c>
      <c r="I293" s="14">
        <v>35000</v>
      </c>
      <c r="J293" s="14">
        <v>1004.5</v>
      </c>
      <c r="K293" s="14">
        <v>0</v>
      </c>
      <c r="L293" s="14">
        <v>1064</v>
      </c>
      <c r="M293" s="14">
        <v>425</v>
      </c>
      <c r="N293" s="14">
        <f t="shared" ref="N293:N353" si="12">+J293+K293+L293+M293</f>
        <v>2493.5</v>
      </c>
      <c r="O293" s="14">
        <f t="shared" si="10"/>
        <v>32506.5</v>
      </c>
      <c r="Q293" s="25"/>
      <c r="R293" s="18"/>
      <c r="S293" s="18"/>
    </row>
    <row r="294" spans="1:19" ht="24.75" customHeight="1" x14ac:dyDescent="0.25">
      <c r="A294" s="4">
        <v>286</v>
      </c>
      <c r="B294" s="4" t="s">
        <v>57</v>
      </c>
      <c r="C294" s="4" t="s">
        <v>1221</v>
      </c>
      <c r="D294" s="4" t="s">
        <v>21</v>
      </c>
      <c r="E294" s="4" t="s">
        <v>776</v>
      </c>
      <c r="F294" s="4" t="s">
        <v>782</v>
      </c>
      <c r="G294" s="14">
        <v>50000</v>
      </c>
      <c r="H294" s="4">
        <v>0</v>
      </c>
      <c r="I294" s="14">
        <v>50000</v>
      </c>
      <c r="J294" s="14">
        <v>1435</v>
      </c>
      <c r="K294" s="14">
        <v>1627.13</v>
      </c>
      <c r="L294" s="14">
        <v>1520</v>
      </c>
      <c r="M294" s="14">
        <v>4012.45</v>
      </c>
      <c r="N294" s="14">
        <f t="shared" si="12"/>
        <v>8594.58</v>
      </c>
      <c r="O294" s="14">
        <f t="shared" si="10"/>
        <v>41405.42</v>
      </c>
      <c r="Q294" s="25"/>
      <c r="R294" s="18"/>
      <c r="S294" s="18"/>
    </row>
    <row r="295" spans="1:19" ht="24.75" customHeight="1" x14ac:dyDescent="0.25">
      <c r="A295" s="4">
        <v>287</v>
      </c>
      <c r="B295" s="4" t="s">
        <v>64</v>
      </c>
      <c r="C295" s="4" t="s">
        <v>1221</v>
      </c>
      <c r="D295" s="4" t="s">
        <v>21</v>
      </c>
      <c r="E295" s="4" t="s">
        <v>774</v>
      </c>
      <c r="F295" s="4" t="s">
        <v>782</v>
      </c>
      <c r="G295" s="14">
        <v>50000</v>
      </c>
      <c r="H295" s="4">
        <v>0</v>
      </c>
      <c r="I295" s="14">
        <v>50000</v>
      </c>
      <c r="J295" s="14">
        <v>1435</v>
      </c>
      <c r="K295" s="14">
        <v>1627.13</v>
      </c>
      <c r="L295" s="14">
        <v>1520</v>
      </c>
      <c r="M295" s="14">
        <v>2437.4499999999998</v>
      </c>
      <c r="N295" s="14">
        <f t="shared" si="12"/>
        <v>7019.58</v>
      </c>
      <c r="O295" s="14">
        <f t="shared" si="10"/>
        <v>42980.42</v>
      </c>
      <c r="Q295" s="25"/>
      <c r="R295" s="18"/>
      <c r="S295" s="18"/>
    </row>
    <row r="296" spans="1:19" ht="24.75" customHeight="1" x14ac:dyDescent="0.25">
      <c r="A296" s="4">
        <v>288</v>
      </c>
      <c r="B296" s="4" t="s">
        <v>76</v>
      </c>
      <c r="C296" s="4" t="s">
        <v>1221</v>
      </c>
      <c r="D296" s="4" t="s">
        <v>27</v>
      </c>
      <c r="E296" s="4" t="s">
        <v>774</v>
      </c>
      <c r="F296" s="4" t="s">
        <v>783</v>
      </c>
      <c r="G296" s="14">
        <v>50000</v>
      </c>
      <c r="H296" s="4">
        <v>0</v>
      </c>
      <c r="I296" s="14">
        <v>50000</v>
      </c>
      <c r="J296" s="14">
        <v>1435</v>
      </c>
      <c r="K296" s="14">
        <v>1854</v>
      </c>
      <c r="L296" s="14">
        <v>1520</v>
      </c>
      <c r="M296" s="14">
        <v>6303.95</v>
      </c>
      <c r="N296" s="14">
        <f t="shared" si="12"/>
        <v>11112.95</v>
      </c>
      <c r="O296" s="14">
        <f t="shared" si="10"/>
        <v>38887.050000000003</v>
      </c>
      <c r="Q296" s="25"/>
      <c r="R296" s="18"/>
      <c r="S296" s="18"/>
    </row>
    <row r="297" spans="1:19" ht="24.75" customHeight="1" x14ac:dyDescent="0.25">
      <c r="A297" s="4">
        <v>289</v>
      </c>
      <c r="B297" s="4" t="s">
        <v>77</v>
      </c>
      <c r="C297" s="4" t="s">
        <v>1221</v>
      </c>
      <c r="D297" s="4" t="s">
        <v>21</v>
      </c>
      <c r="E297" s="4" t="s">
        <v>776</v>
      </c>
      <c r="F297" s="4" t="s">
        <v>782</v>
      </c>
      <c r="G297" s="14">
        <v>50000</v>
      </c>
      <c r="H297" s="4">
        <v>0</v>
      </c>
      <c r="I297" s="14">
        <v>50000</v>
      </c>
      <c r="J297" s="14">
        <v>1435</v>
      </c>
      <c r="K297" s="14">
        <v>1854</v>
      </c>
      <c r="L297" s="14">
        <v>1520</v>
      </c>
      <c r="M297" s="14">
        <v>8342.7199999999993</v>
      </c>
      <c r="N297" s="14">
        <f t="shared" si="12"/>
        <v>13151.72</v>
      </c>
      <c r="O297" s="14">
        <f t="shared" si="10"/>
        <v>36848.28</v>
      </c>
      <c r="Q297" s="25"/>
      <c r="R297" s="18"/>
      <c r="S297" s="18"/>
    </row>
    <row r="298" spans="1:19" ht="24.75" customHeight="1" x14ac:dyDescent="0.25">
      <c r="A298" s="4">
        <v>290</v>
      </c>
      <c r="B298" s="4" t="s">
        <v>1128</v>
      </c>
      <c r="C298" s="4" t="s">
        <v>1221</v>
      </c>
      <c r="D298" s="4" t="s">
        <v>21</v>
      </c>
      <c r="E298" s="4" t="s">
        <v>776</v>
      </c>
      <c r="F298" s="4" t="s">
        <v>783</v>
      </c>
      <c r="G298" s="14">
        <v>50000</v>
      </c>
      <c r="H298" s="4">
        <v>0</v>
      </c>
      <c r="I298" s="14">
        <v>50000</v>
      </c>
      <c r="J298" s="14">
        <v>1435</v>
      </c>
      <c r="K298" s="14">
        <v>1854</v>
      </c>
      <c r="L298" s="14">
        <v>1520</v>
      </c>
      <c r="M298" s="14">
        <v>27461.74</v>
      </c>
      <c r="N298" s="14">
        <f t="shared" si="12"/>
        <v>32270.74</v>
      </c>
      <c r="O298" s="14">
        <f t="shared" si="10"/>
        <v>17729.259999999998</v>
      </c>
      <c r="Q298" s="25"/>
      <c r="R298" s="18"/>
      <c r="S298" s="18"/>
    </row>
    <row r="299" spans="1:19" ht="24.75" customHeight="1" x14ac:dyDescent="0.25">
      <c r="A299" s="4">
        <v>291</v>
      </c>
      <c r="B299" s="1" t="s">
        <v>1143</v>
      </c>
      <c r="C299" s="4" t="s">
        <v>1221</v>
      </c>
      <c r="D299" s="4" t="s">
        <v>308</v>
      </c>
      <c r="E299" s="4" t="s">
        <v>775</v>
      </c>
      <c r="F299" s="4" t="s">
        <v>782</v>
      </c>
      <c r="G299" s="14">
        <v>11000</v>
      </c>
      <c r="H299" s="4">
        <v>0</v>
      </c>
      <c r="I299" s="14">
        <v>11000</v>
      </c>
      <c r="J299" s="14">
        <v>315.7</v>
      </c>
      <c r="K299" s="14">
        <v>0</v>
      </c>
      <c r="L299" s="14">
        <v>334.4</v>
      </c>
      <c r="M299" s="14">
        <v>25</v>
      </c>
      <c r="N299" s="14">
        <f t="shared" si="12"/>
        <v>675.09999999999991</v>
      </c>
      <c r="O299" s="14">
        <f t="shared" si="10"/>
        <v>10324.9</v>
      </c>
      <c r="Q299" s="25"/>
      <c r="R299" s="18"/>
      <c r="S299" s="18"/>
    </row>
    <row r="300" spans="1:19" ht="24.75" customHeight="1" x14ac:dyDescent="0.25">
      <c r="A300" s="4">
        <v>292</v>
      </c>
      <c r="B300" s="4" t="s">
        <v>107</v>
      </c>
      <c r="C300" s="4" t="s">
        <v>1221</v>
      </c>
      <c r="D300" s="4" t="s">
        <v>21</v>
      </c>
      <c r="E300" s="4" t="s">
        <v>776</v>
      </c>
      <c r="F300" s="4" t="s">
        <v>782</v>
      </c>
      <c r="G300" s="14">
        <v>50000</v>
      </c>
      <c r="H300" s="4">
        <v>0</v>
      </c>
      <c r="I300" s="14">
        <v>50000</v>
      </c>
      <c r="J300" s="32">
        <v>1435</v>
      </c>
      <c r="K300" s="14">
        <v>1854</v>
      </c>
      <c r="L300" s="14">
        <v>1520</v>
      </c>
      <c r="M300" s="32">
        <v>6402.19</v>
      </c>
      <c r="N300" s="14">
        <f t="shared" si="12"/>
        <v>11211.189999999999</v>
      </c>
      <c r="O300" s="14">
        <f t="shared" si="10"/>
        <v>38788.81</v>
      </c>
      <c r="Q300" s="25"/>
      <c r="R300" s="18"/>
      <c r="S300" s="18"/>
    </row>
    <row r="301" spans="1:19" ht="24.75" customHeight="1" x14ac:dyDescent="0.25">
      <c r="A301" s="4">
        <v>293</v>
      </c>
      <c r="B301" s="4" t="s">
        <v>108</v>
      </c>
      <c r="C301" s="4" t="s">
        <v>1221</v>
      </c>
      <c r="D301" s="4" t="s">
        <v>21</v>
      </c>
      <c r="E301" s="4" t="s">
        <v>776</v>
      </c>
      <c r="F301" s="4" t="s">
        <v>782</v>
      </c>
      <c r="G301" s="14">
        <v>50000</v>
      </c>
      <c r="H301" s="4">
        <v>0</v>
      </c>
      <c r="I301" s="14">
        <v>50000</v>
      </c>
      <c r="J301" s="14">
        <v>1435</v>
      </c>
      <c r="K301" s="14">
        <v>1854</v>
      </c>
      <c r="L301" s="14">
        <v>1520</v>
      </c>
      <c r="M301" s="14">
        <v>1025</v>
      </c>
      <c r="N301" s="14">
        <f t="shared" si="12"/>
        <v>5834</v>
      </c>
      <c r="O301" s="14">
        <f t="shared" si="10"/>
        <v>44166</v>
      </c>
      <c r="Q301" s="25"/>
      <c r="R301" s="18"/>
      <c r="S301" s="18"/>
    </row>
    <row r="302" spans="1:19" ht="24.75" customHeight="1" x14ac:dyDescent="0.25">
      <c r="A302" s="4">
        <v>294</v>
      </c>
      <c r="B302" s="4" t="s">
        <v>149</v>
      </c>
      <c r="C302" s="4" t="s">
        <v>1221</v>
      </c>
      <c r="D302" s="4" t="s">
        <v>36</v>
      </c>
      <c r="E302" s="4" t="s">
        <v>774</v>
      </c>
      <c r="F302" s="4" t="s">
        <v>782</v>
      </c>
      <c r="G302" s="14">
        <v>50000</v>
      </c>
      <c r="H302" s="4">
        <v>0</v>
      </c>
      <c r="I302" s="14">
        <v>50000</v>
      </c>
      <c r="J302" s="14">
        <v>1435</v>
      </c>
      <c r="K302" s="14">
        <v>1854</v>
      </c>
      <c r="L302" s="14">
        <v>1520</v>
      </c>
      <c r="M302" s="14">
        <v>1025</v>
      </c>
      <c r="N302" s="14">
        <f t="shared" si="12"/>
        <v>5834</v>
      </c>
      <c r="O302" s="14">
        <f t="shared" si="10"/>
        <v>44166</v>
      </c>
      <c r="Q302" s="25"/>
      <c r="R302" s="18"/>
      <c r="S302" s="18"/>
    </row>
    <row r="303" spans="1:19" ht="24.75" customHeight="1" x14ac:dyDescent="0.25">
      <c r="A303" s="4">
        <v>295</v>
      </c>
      <c r="B303" s="4" t="s">
        <v>206</v>
      </c>
      <c r="C303" s="4" t="s">
        <v>1221</v>
      </c>
      <c r="D303" s="4" t="s">
        <v>148</v>
      </c>
      <c r="E303" s="4" t="s">
        <v>775</v>
      </c>
      <c r="F303" s="4" t="s">
        <v>782</v>
      </c>
      <c r="G303" s="14">
        <v>11000</v>
      </c>
      <c r="H303" s="4">
        <v>0</v>
      </c>
      <c r="I303" s="14">
        <v>11000</v>
      </c>
      <c r="J303" s="14">
        <v>315.7</v>
      </c>
      <c r="K303" s="14">
        <v>0</v>
      </c>
      <c r="L303" s="14">
        <v>334.4</v>
      </c>
      <c r="M303" s="14">
        <v>679</v>
      </c>
      <c r="N303" s="14">
        <f t="shared" si="12"/>
        <v>1329.1</v>
      </c>
      <c r="O303" s="14">
        <f t="shared" si="10"/>
        <v>9670.9</v>
      </c>
      <c r="Q303" s="25"/>
      <c r="R303" s="18"/>
      <c r="S303" s="18"/>
    </row>
    <row r="304" spans="1:19" ht="24.75" customHeight="1" x14ac:dyDescent="0.25">
      <c r="A304" s="4">
        <v>296</v>
      </c>
      <c r="B304" s="4" t="s">
        <v>228</v>
      </c>
      <c r="C304" s="4" t="s">
        <v>1221</v>
      </c>
      <c r="D304" s="4" t="s">
        <v>160</v>
      </c>
      <c r="E304" s="4" t="s">
        <v>775</v>
      </c>
      <c r="F304" s="4" t="s">
        <v>782</v>
      </c>
      <c r="G304" s="14">
        <v>11000</v>
      </c>
      <c r="H304" s="4">
        <v>0</v>
      </c>
      <c r="I304" s="14">
        <v>11000</v>
      </c>
      <c r="J304" s="14">
        <v>315.7</v>
      </c>
      <c r="K304" s="14">
        <v>0</v>
      </c>
      <c r="L304" s="14">
        <v>334.4</v>
      </c>
      <c r="M304" s="14">
        <v>25</v>
      </c>
      <c r="N304" s="14">
        <f t="shared" si="12"/>
        <v>675.09999999999991</v>
      </c>
      <c r="O304" s="14">
        <f t="shared" si="10"/>
        <v>10324.9</v>
      </c>
      <c r="Q304" s="25"/>
      <c r="R304" s="18"/>
      <c r="S304" s="18"/>
    </row>
    <row r="305" spans="1:19" ht="24.75" customHeight="1" x14ac:dyDescent="0.25">
      <c r="A305" s="4">
        <v>297</v>
      </c>
      <c r="B305" s="4" t="s">
        <v>236</v>
      </c>
      <c r="C305" s="4" t="s">
        <v>1221</v>
      </c>
      <c r="D305" s="4" t="s">
        <v>158</v>
      </c>
      <c r="E305" s="4" t="s">
        <v>776</v>
      </c>
      <c r="F305" s="4" t="s">
        <v>782</v>
      </c>
      <c r="G305" s="14">
        <v>31500</v>
      </c>
      <c r="H305" s="4">
        <v>0</v>
      </c>
      <c r="I305" s="14">
        <v>31500</v>
      </c>
      <c r="J305" s="14">
        <v>904.05</v>
      </c>
      <c r="K305" s="14">
        <v>0</v>
      </c>
      <c r="L305" s="14">
        <v>957.6</v>
      </c>
      <c r="M305" s="14">
        <v>4850</v>
      </c>
      <c r="N305" s="14">
        <f t="shared" si="12"/>
        <v>6711.65</v>
      </c>
      <c r="O305" s="14">
        <f t="shared" si="10"/>
        <v>24788.35</v>
      </c>
      <c r="Q305" s="25"/>
      <c r="R305" s="18"/>
      <c r="S305" s="18"/>
    </row>
    <row r="306" spans="1:19" ht="24.75" customHeight="1" x14ac:dyDescent="0.25">
      <c r="A306" s="4">
        <v>298</v>
      </c>
      <c r="B306" s="4" t="s">
        <v>244</v>
      </c>
      <c r="C306" s="4" t="s">
        <v>1221</v>
      </c>
      <c r="D306" s="4" t="s">
        <v>160</v>
      </c>
      <c r="E306" s="4" t="s">
        <v>775</v>
      </c>
      <c r="F306" s="4" t="s">
        <v>782</v>
      </c>
      <c r="G306" s="14">
        <v>11000</v>
      </c>
      <c r="H306" s="4">
        <v>0</v>
      </c>
      <c r="I306" s="14">
        <v>11000</v>
      </c>
      <c r="J306" s="14">
        <v>315.7</v>
      </c>
      <c r="K306" s="14">
        <v>0</v>
      </c>
      <c r="L306" s="14">
        <v>334.4</v>
      </c>
      <c r="M306" s="14">
        <v>25</v>
      </c>
      <c r="N306" s="14">
        <f t="shared" si="12"/>
        <v>675.09999999999991</v>
      </c>
      <c r="O306" s="14">
        <f t="shared" si="10"/>
        <v>10324.9</v>
      </c>
      <c r="Q306" s="25"/>
      <c r="R306" s="18"/>
      <c r="S306" s="18"/>
    </row>
    <row r="307" spans="1:19" ht="24.75" customHeight="1" x14ac:dyDescent="0.25">
      <c r="A307" s="4">
        <v>299</v>
      </c>
      <c r="B307" s="4" t="s">
        <v>246</v>
      </c>
      <c r="C307" s="4" t="s">
        <v>1221</v>
      </c>
      <c r="D307" s="4" t="s">
        <v>160</v>
      </c>
      <c r="E307" s="4" t="s">
        <v>775</v>
      </c>
      <c r="F307" s="4" t="s">
        <v>782</v>
      </c>
      <c r="G307" s="14">
        <v>11000</v>
      </c>
      <c r="H307" s="4">
        <v>0</v>
      </c>
      <c r="I307" s="14">
        <v>11000</v>
      </c>
      <c r="J307" s="14">
        <v>315.7</v>
      </c>
      <c r="K307" s="14">
        <v>0</v>
      </c>
      <c r="L307" s="14">
        <v>334.4</v>
      </c>
      <c r="M307" s="14">
        <v>25</v>
      </c>
      <c r="N307" s="14">
        <f t="shared" si="12"/>
        <v>675.09999999999991</v>
      </c>
      <c r="O307" s="14">
        <f t="shared" si="10"/>
        <v>10324.9</v>
      </c>
      <c r="Q307" s="25"/>
      <c r="R307" s="18"/>
      <c r="S307" s="18"/>
    </row>
    <row r="308" spans="1:19" ht="24.75" customHeight="1" x14ac:dyDescent="0.25">
      <c r="A308" s="4">
        <v>300</v>
      </c>
      <c r="B308" s="4" t="s">
        <v>269</v>
      </c>
      <c r="C308" s="4" t="s">
        <v>1221</v>
      </c>
      <c r="D308" s="4" t="s">
        <v>160</v>
      </c>
      <c r="E308" s="4" t="s">
        <v>775</v>
      </c>
      <c r="F308" s="4" t="s">
        <v>782</v>
      </c>
      <c r="G308" s="14">
        <v>11000</v>
      </c>
      <c r="H308" s="4">
        <v>0</v>
      </c>
      <c r="I308" s="14">
        <v>11000</v>
      </c>
      <c r="J308" s="14">
        <v>315.7</v>
      </c>
      <c r="K308" s="14">
        <v>0</v>
      </c>
      <c r="L308" s="14">
        <v>334.4</v>
      </c>
      <c r="M308" s="14">
        <v>25</v>
      </c>
      <c r="N308" s="14">
        <f t="shared" si="12"/>
        <v>675.09999999999991</v>
      </c>
      <c r="O308" s="14">
        <f t="shared" si="10"/>
        <v>10324.9</v>
      </c>
      <c r="Q308" s="25"/>
      <c r="R308" s="18"/>
      <c r="S308" s="18"/>
    </row>
    <row r="309" spans="1:19" ht="24.75" customHeight="1" x14ac:dyDescent="0.25">
      <c r="A309" s="4">
        <v>301</v>
      </c>
      <c r="B309" s="4" t="s">
        <v>282</v>
      </c>
      <c r="C309" s="4" t="s">
        <v>1221</v>
      </c>
      <c r="D309" s="4" t="s">
        <v>45</v>
      </c>
      <c r="E309" s="4" t="s">
        <v>774</v>
      </c>
      <c r="F309" s="4" t="s">
        <v>783</v>
      </c>
      <c r="G309" s="14">
        <v>22050</v>
      </c>
      <c r="H309" s="4">
        <v>0</v>
      </c>
      <c r="I309" s="14">
        <v>22050</v>
      </c>
      <c r="J309" s="14">
        <v>632.84</v>
      </c>
      <c r="K309" s="14">
        <v>0</v>
      </c>
      <c r="L309" s="14">
        <v>670.32</v>
      </c>
      <c r="M309" s="14">
        <v>25</v>
      </c>
      <c r="N309" s="14">
        <f t="shared" si="12"/>
        <v>1328.16</v>
      </c>
      <c r="O309" s="14">
        <f t="shared" si="10"/>
        <v>20721.84</v>
      </c>
      <c r="Q309" s="25"/>
      <c r="R309" s="18"/>
      <c r="S309" s="18"/>
    </row>
    <row r="310" spans="1:19" ht="24.75" customHeight="1" x14ac:dyDescent="0.25">
      <c r="A310" s="4">
        <v>302</v>
      </c>
      <c r="B310" s="4" t="s">
        <v>294</v>
      </c>
      <c r="C310" s="4" t="s">
        <v>1221</v>
      </c>
      <c r="D310" s="4" t="s">
        <v>160</v>
      </c>
      <c r="E310" s="4" t="s">
        <v>775</v>
      </c>
      <c r="F310" s="4" t="s">
        <v>782</v>
      </c>
      <c r="G310" s="14">
        <v>11000</v>
      </c>
      <c r="H310" s="4">
        <v>0</v>
      </c>
      <c r="I310" s="14">
        <v>11000</v>
      </c>
      <c r="J310" s="14">
        <v>315.7</v>
      </c>
      <c r="K310" s="14">
        <v>0</v>
      </c>
      <c r="L310" s="14">
        <v>334.4</v>
      </c>
      <c r="M310" s="14">
        <v>25</v>
      </c>
      <c r="N310" s="14">
        <f t="shared" si="12"/>
        <v>675.09999999999991</v>
      </c>
      <c r="O310" s="14">
        <f t="shared" si="10"/>
        <v>10324.9</v>
      </c>
      <c r="Q310" s="25"/>
      <c r="R310" s="18"/>
      <c r="S310" s="18"/>
    </row>
    <row r="311" spans="1:19" ht="24.75" customHeight="1" x14ac:dyDescent="0.25">
      <c r="A311" s="4">
        <v>303</v>
      </c>
      <c r="B311" s="4" t="s">
        <v>332</v>
      </c>
      <c r="C311" s="4" t="s">
        <v>1221</v>
      </c>
      <c r="D311" s="4" t="s">
        <v>160</v>
      </c>
      <c r="E311" s="4" t="s">
        <v>775</v>
      </c>
      <c r="F311" s="4" t="s">
        <v>782</v>
      </c>
      <c r="G311" s="14">
        <v>11000</v>
      </c>
      <c r="H311" s="4">
        <v>0</v>
      </c>
      <c r="I311" s="14">
        <v>11000</v>
      </c>
      <c r="J311" s="14">
        <v>315.7</v>
      </c>
      <c r="K311" s="14">
        <v>0</v>
      </c>
      <c r="L311" s="14">
        <v>334.4</v>
      </c>
      <c r="M311" s="14">
        <v>25</v>
      </c>
      <c r="N311" s="14">
        <f t="shared" si="12"/>
        <v>675.09999999999991</v>
      </c>
      <c r="O311" s="14">
        <f t="shared" si="10"/>
        <v>10324.9</v>
      </c>
      <c r="Q311" s="25"/>
      <c r="R311" s="18"/>
      <c r="S311" s="18"/>
    </row>
    <row r="312" spans="1:19" ht="24.75" customHeight="1" x14ac:dyDescent="0.25">
      <c r="A312" s="4">
        <v>304</v>
      </c>
      <c r="B312" s="4" t="s">
        <v>334</v>
      </c>
      <c r="C312" s="4" t="s">
        <v>1221</v>
      </c>
      <c r="D312" s="4" t="s">
        <v>160</v>
      </c>
      <c r="E312" s="4" t="s">
        <v>775</v>
      </c>
      <c r="F312" s="4" t="s">
        <v>782</v>
      </c>
      <c r="G312" s="14">
        <v>11000</v>
      </c>
      <c r="H312" s="4">
        <v>0</v>
      </c>
      <c r="I312" s="14">
        <v>11000</v>
      </c>
      <c r="J312" s="14">
        <v>315.7</v>
      </c>
      <c r="K312" s="14">
        <v>0</v>
      </c>
      <c r="L312" s="14">
        <v>334.4</v>
      </c>
      <c r="M312" s="14">
        <v>25</v>
      </c>
      <c r="N312" s="14">
        <f t="shared" si="12"/>
        <v>675.09999999999991</v>
      </c>
      <c r="O312" s="14">
        <f t="shared" si="10"/>
        <v>10324.9</v>
      </c>
      <c r="Q312" s="25"/>
      <c r="R312" s="18"/>
      <c r="S312" s="18"/>
    </row>
    <row r="313" spans="1:19" ht="24.75" customHeight="1" x14ac:dyDescent="0.25">
      <c r="A313" s="4">
        <v>305</v>
      </c>
      <c r="B313" s="4" t="s">
        <v>347</v>
      </c>
      <c r="C313" s="4" t="s">
        <v>1221</v>
      </c>
      <c r="D313" s="4" t="s">
        <v>160</v>
      </c>
      <c r="E313" s="4" t="s">
        <v>775</v>
      </c>
      <c r="F313" s="4" t="s">
        <v>782</v>
      </c>
      <c r="G313" s="14">
        <v>11000</v>
      </c>
      <c r="H313" s="4">
        <v>0</v>
      </c>
      <c r="I313" s="14">
        <v>11000</v>
      </c>
      <c r="J313" s="14">
        <v>315.7</v>
      </c>
      <c r="K313" s="14">
        <v>0</v>
      </c>
      <c r="L313" s="14">
        <v>334.4</v>
      </c>
      <c r="M313" s="14">
        <v>25</v>
      </c>
      <c r="N313" s="14">
        <f t="shared" si="12"/>
        <v>675.09999999999991</v>
      </c>
      <c r="O313" s="14">
        <f t="shared" si="10"/>
        <v>10324.9</v>
      </c>
      <c r="Q313" s="25"/>
      <c r="R313" s="18"/>
      <c r="S313" s="18"/>
    </row>
    <row r="314" spans="1:19" ht="24.75" customHeight="1" x14ac:dyDescent="0.25">
      <c r="A314" s="4">
        <v>306</v>
      </c>
      <c r="B314" s="4" t="s">
        <v>361</v>
      </c>
      <c r="C314" s="4" t="s">
        <v>1221</v>
      </c>
      <c r="D314" s="4" t="s">
        <v>21</v>
      </c>
      <c r="E314" s="4" t="s">
        <v>776</v>
      </c>
      <c r="F314" s="4" t="s">
        <v>783</v>
      </c>
      <c r="G314" s="14">
        <v>50000</v>
      </c>
      <c r="H314" s="4">
        <v>0</v>
      </c>
      <c r="I314" s="14">
        <v>50000</v>
      </c>
      <c r="J314" s="14">
        <v>1435</v>
      </c>
      <c r="K314" s="14">
        <v>1854</v>
      </c>
      <c r="L314" s="14">
        <v>1520</v>
      </c>
      <c r="M314" s="14">
        <v>1025</v>
      </c>
      <c r="N314" s="14">
        <f t="shared" si="12"/>
        <v>5834</v>
      </c>
      <c r="O314" s="14">
        <f t="shared" si="10"/>
        <v>44166</v>
      </c>
      <c r="Q314" s="25"/>
      <c r="R314" s="18"/>
      <c r="S314" s="18"/>
    </row>
    <row r="315" spans="1:19" ht="24.75" customHeight="1" x14ac:dyDescent="0.25">
      <c r="A315" s="4">
        <v>307</v>
      </c>
      <c r="B315" s="4" t="s">
        <v>373</v>
      </c>
      <c r="C315" s="4" t="s">
        <v>1221</v>
      </c>
      <c r="D315" s="4" t="s">
        <v>160</v>
      </c>
      <c r="E315" s="4" t="s">
        <v>775</v>
      </c>
      <c r="F315" s="4" t="s">
        <v>782</v>
      </c>
      <c r="G315" s="14">
        <v>11000</v>
      </c>
      <c r="H315" s="4">
        <v>0</v>
      </c>
      <c r="I315" s="14">
        <v>11000</v>
      </c>
      <c r="J315" s="14">
        <v>315.7</v>
      </c>
      <c r="K315" s="14">
        <v>0</v>
      </c>
      <c r="L315" s="14">
        <v>334.4</v>
      </c>
      <c r="M315" s="14">
        <v>25</v>
      </c>
      <c r="N315" s="14">
        <f t="shared" si="12"/>
        <v>675.09999999999991</v>
      </c>
      <c r="O315" s="14">
        <f t="shared" si="10"/>
        <v>10324.9</v>
      </c>
      <c r="Q315" s="25"/>
      <c r="R315" s="18"/>
      <c r="S315" s="18"/>
    </row>
    <row r="316" spans="1:19" ht="24.75" customHeight="1" x14ac:dyDescent="0.25">
      <c r="A316" s="4">
        <v>308</v>
      </c>
      <c r="B316" s="4" t="s">
        <v>397</v>
      </c>
      <c r="C316" s="4" t="s">
        <v>1221</v>
      </c>
      <c r="D316" s="4" t="s">
        <v>36</v>
      </c>
      <c r="E316" s="4" t="s">
        <v>774</v>
      </c>
      <c r="F316" s="4" t="s">
        <v>782</v>
      </c>
      <c r="G316" s="14">
        <v>50000</v>
      </c>
      <c r="H316" s="4">
        <v>0</v>
      </c>
      <c r="I316" s="14">
        <v>50000</v>
      </c>
      <c r="J316" s="14">
        <v>1435</v>
      </c>
      <c r="K316" s="14">
        <v>1854</v>
      </c>
      <c r="L316" s="14">
        <v>1520</v>
      </c>
      <c r="M316" s="20">
        <v>8197.35</v>
      </c>
      <c r="N316" s="14">
        <f t="shared" si="12"/>
        <v>13006.35</v>
      </c>
      <c r="O316" s="14">
        <f t="shared" si="10"/>
        <v>36993.65</v>
      </c>
      <c r="Q316" s="25"/>
      <c r="R316" s="18"/>
      <c r="S316" s="18"/>
    </row>
    <row r="317" spans="1:19" ht="24.75" customHeight="1" x14ac:dyDescent="0.25">
      <c r="A317" s="4">
        <v>309</v>
      </c>
      <c r="B317" s="4" t="s">
        <v>408</v>
      </c>
      <c r="C317" s="4" t="s">
        <v>1221</v>
      </c>
      <c r="D317" s="4" t="s">
        <v>160</v>
      </c>
      <c r="E317" s="4" t="s">
        <v>775</v>
      </c>
      <c r="F317" s="4" t="s">
        <v>782</v>
      </c>
      <c r="G317" s="14">
        <v>11000</v>
      </c>
      <c r="H317" s="4">
        <v>0</v>
      </c>
      <c r="I317" s="14">
        <v>11000</v>
      </c>
      <c r="J317" s="14">
        <v>315.7</v>
      </c>
      <c r="K317" s="14">
        <v>0</v>
      </c>
      <c r="L317" s="14">
        <v>334.4</v>
      </c>
      <c r="M317" s="14">
        <v>25</v>
      </c>
      <c r="N317" s="14">
        <f t="shared" si="12"/>
        <v>675.09999999999991</v>
      </c>
      <c r="O317" s="14">
        <f t="shared" si="10"/>
        <v>10324.9</v>
      </c>
      <c r="Q317" s="25"/>
      <c r="R317" s="18"/>
      <c r="S317" s="18"/>
    </row>
    <row r="318" spans="1:19" ht="24.75" customHeight="1" x14ac:dyDescent="0.25">
      <c r="A318" s="4">
        <v>310</v>
      </c>
      <c r="B318" s="4" t="s">
        <v>425</v>
      </c>
      <c r="C318" s="4" t="s">
        <v>1221</v>
      </c>
      <c r="D318" s="4" t="s">
        <v>36</v>
      </c>
      <c r="E318" s="4" t="s">
        <v>774</v>
      </c>
      <c r="F318" s="4" t="s">
        <v>782</v>
      </c>
      <c r="G318" s="14">
        <v>50000</v>
      </c>
      <c r="H318" s="4">
        <v>0</v>
      </c>
      <c r="I318" s="14">
        <v>50000</v>
      </c>
      <c r="J318" s="14">
        <v>1435</v>
      </c>
      <c r="K318" s="14">
        <v>1854</v>
      </c>
      <c r="L318" s="14">
        <v>1520</v>
      </c>
      <c r="M318" s="14">
        <v>4740.46</v>
      </c>
      <c r="N318" s="14">
        <f t="shared" si="12"/>
        <v>9549.4599999999991</v>
      </c>
      <c r="O318" s="14">
        <f t="shared" si="10"/>
        <v>40450.54</v>
      </c>
      <c r="Q318" s="25"/>
      <c r="R318" s="18"/>
      <c r="S318" s="18"/>
    </row>
    <row r="319" spans="1:19" ht="24.75" customHeight="1" x14ac:dyDescent="0.25">
      <c r="A319" s="4">
        <v>311</v>
      </c>
      <c r="B319" s="1" t="s">
        <v>1127</v>
      </c>
      <c r="C319" s="4" t="s">
        <v>1221</v>
      </c>
      <c r="D319" s="1" t="s">
        <v>156</v>
      </c>
      <c r="E319" s="4" t="s">
        <v>776</v>
      </c>
      <c r="F319" s="4" t="s">
        <v>782</v>
      </c>
      <c r="G319" s="14">
        <v>11000</v>
      </c>
      <c r="H319" s="4">
        <v>0</v>
      </c>
      <c r="I319" s="14">
        <v>11000</v>
      </c>
      <c r="J319" s="14">
        <v>315.7</v>
      </c>
      <c r="K319" s="14">
        <v>0</v>
      </c>
      <c r="L319" s="14">
        <v>334.4</v>
      </c>
      <c r="M319" s="14">
        <v>25</v>
      </c>
      <c r="N319" s="14">
        <f t="shared" si="12"/>
        <v>675.09999999999991</v>
      </c>
      <c r="O319" s="14">
        <f t="shared" si="10"/>
        <v>10324.9</v>
      </c>
      <c r="Q319" s="25"/>
      <c r="R319" s="18"/>
      <c r="S319" s="18"/>
    </row>
    <row r="320" spans="1:19" ht="24.75" customHeight="1" x14ac:dyDescent="0.25">
      <c r="A320" s="4">
        <v>312</v>
      </c>
      <c r="B320" s="4" t="s">
        <v>436</v>
      </c>
      <c r="C320" s="4" t="s">
        <v>1221</v>
      </c>
      <c r="D320" s="4" t="s">
        <v>148</v>
      </c>
      <c r="E320" s="4" t="s">
        <v>775</v>
      </c>
      <c r="F320" s="4" t="s">
        <v>782</v>
      </c>
      <c r="G320" s="14">
        <v>11000</v>
      </c>
      <c r="H320" s="4">
        <v>0</v>
      </c>
      <c r="I320" s="14">
        <v>11000</v>
      </c>
      <c r="J320" s="14">
        <v>315.7</v>
      </c>
      <c r="K320" s="14">
        <v>0</v>
      </c>
      <c r="L320" s="14">
        <v>334.4</v>
      </c>
      <c r="M320" s="14">
        <v>25</v>
      </c>
      <c r="N320" s="14">
        <f t="shared" si="12"/>
        <v>675.09999999999991</v>
      </c>
      <c r="O320" s="14">
        <f t="shared" si="10"/>
        <v>10324.9</v>
      </c>
      <c r="Q320" s="25"/>
      <c r="R320" s="18"/>
      <c r="S320" s="18"/>
    </row>
    <row r="321" spans="1:252" ht="24.75" customHeight="1" x14ac:dyDescent="0.25">
      <c r="A321" s="4">
        <v>313</v>
      </c>
      <c r="B321" s="4" t="s">
        <v>439</v>
      </c>
      <c r="C321" s="4" t="s">
        <v>1221</v>
      </c>
      <c r="D321" s="4" t="s">
        <v>21</v>
      </c>
      <c r="E321" s="4" t="s">
        <v>776</v>
      </c>
      <c r="F321" s="4" t="s">
        <v>782</v>
      </c>
      <c r="G321" s="14">
        <v>50000</v>
      </c>
      <c r="H321" s="4">
        <v>0</v>
      </c>
      <c r="I321" s="14">
        <v>50000</v>
      </c>
      <c r="J321" s="14">
        <v>1435</v>
      </c>
      <c r="K321" s="14">
        <v>1854</v>
      </c>
      <c r="L321" s="14">
        <v>1520</v>
      </c>
      <c r="M321" s="14">
        <v>1017.5</v>
      </c>
      <c r="N321" s="14">
        <f t="shared" si="12"/>
        <v>5826.5</v>
      </c>
      <c r="O321" s="14">
        <f t="shared" si="10"/>
        <v>44173.5</v>
      </c>
      <c r="Q321" s="25"/>
      <c r="R321" s="18"/>
      <c r="S321" s="18"/>
    </row>
    <row r="322" spans="1:252" ht="24.75" customHeight="1" x14ac:dyDescent="0.25">
      <c r="A322" s="4">
        <v>314</v>
      </c>
      <c r="B322" s="4" t="s">
        <v>440</v>
      </c>
      <c r="C322" s="4" t="s">
        <v>1221</v>
      </c>
      <c r="D322" s="4" t="s">
        <v>21</v>
      </c>
      <c r="E322" s="4" t="s">
        <v>776</v>
      </c>
      <c r="F322" s="4" t="s">
        <v>782</v>
      </c>
      <c r="G322" s="14">
        <v>50000</v>
      </c>
      <c r="H322" s="4">
        <v>0</v>
      </c>
      <c r="I322" s="14">
        <v>50000</v>
      </c>
      <c r="J322" s="14">
        <v>1435</v>
      </c>
      <c r="K322" s="14">
        <v>1400.27</v>
      </c>
      <c r="L322" s="14">
        <v>1520</v>
      </c>
      <c r="M322" s="20">
        <v>6039.9</v>
      </c>
      <c r="N322" s="14">
        <f t="shared" si="12"/>
        <v>10395.17</v>
      </c>
      <c r="O322" s="14">
        <f t="shared" si="10"/>
        <v>39604.83</v>
      </c>
      <c r="Q322" s="25"/>
      <c r="R322" s="18"/>
      <c r="S322" s="18"/>
    </row>
    <row r="323" spans="1:252" ht="24.75" customHeight="1" x14ac:dyDescent="0.25">
      <c r="A323" s="4">
        <v>315</v>
      </c>
      <c r="B323" s="4" t="s">
        <v>445</v>
      </c>
      <c r="C323" s="4" t="s">
        <v>1221</v>
      </c>
      <c r="D323" s="4" t="s">
        <v>21</v>
      </c>
      <c r="E323" s="4" t="s">
        <v>774</v>
      </c>
      <c r="F323" s="4" t="s">
        <v>782</v>
      </c>
      <c r="G323" s="14">
        <v>50000</v>
      </c>
      <c r="H323" s="4">
        <v>0</v>
      </c>
      <c r="I323" s="14">
        <v>50000</v>
      </c>
      <c r="J323" s="14">
        <v>1435</v>
      </c>
      <c r="K323" s="14">
        <v>1400.27</v>
      </c>
      <c r="L323" s="14">
        <v>1520</v>
      </c>
      <c r="M323" s="14">
        <v>3949.9</v>
      </c>
      <c r="N323" s="14">
        <f>+J323+K323+L323+M323</f>
        <v>8305.17</v>
      </c>
      <c r="O323" s="14">
        <f>+I323-N323</f>
        <v>41694.83</v>
      </c>
      <c r="Q323" s="25"/>
      <c r="R323" s="18"/>
      <c r="S323" s="18"/>
    </row>
    <row r="324" spans="1:252" s="29" customFormat="1" ht="24.75" customHeight="1" x14ac:dyDescent="0.25">
      <c r="A324" s="4">
        <v>316</v>
      </c>
      <c r="B324" s="4" t="s">
        <v>449</v>
      </c>
      <c r="C324" s="4" t="s">
        <v>1221</v>
      </c>
      <c r="D324" s="4" t="s">
        <v>21</v>
      </c>
      <c r="E324" s="4" t="s">
        <v>774</v>
      </c>
      <c r="F324" s="14" t="s">
        <v>782</v>
      </c>
      <c r="G324" s="32">
        <v>50000</v>
      </c>
      <c r="H324">
        <v>0</v>
      </c>
      <c r="I324" s="32">
        <v>50000</v>
      </c>
      <c r="J324" s="32">
        <v>1435</v>
      </c>
      <c r="K324" s="32">
        <v>1627.13</v>
      </c>
      <c r="L324" s="32">
        <v>1520</v>
      </c>
      <c r="M324" s="32">
        <v>14789.08</v>
      </c>
      <c r="N324" s="14">
        <f>+J324+K324+L324+M324</f>
        <v>19371.21</v>
      </c>
      <c r="O324" s="14">
        <f>+I324-N324</f>
        <v>30628.79</v>
      </c>
      <c r="P324" s="1"/>
      <c r="Q324" s="25"/>
      <c r="R324" s="18"/>
      <c r="S324" s="18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  <c r="GF324" s="1"/>
      <c r="GG324" s="1"/>
      <c r="GH324" s="1"/>
      <c r="GI324" s="1"/>
      <c r="GJ324" s="1"/>
      <c r="GK324" s="1"/>
      <c r="GL324" s="1"/>
      <c r="GM324" s="1"/>
      <c r="GN324" s="1"/>
      <c r="GO324" s="1"/>
      <c r="GP324" s="1"/>
      <c r="GQ324" s="1"/>
      <c r="GR324" s="1"/>
      <c r="GS324" s="1"/>
      <c r="GT324" s="1"/>
      <c r="GU324" s="1"/>
      <c r="GV324" s="1"/>
      <c r="GW324" s="1"/>
      <c r="GX324" s="1"/>
      <c r="GY324" s="1"/>
      <c r="GZ324" s="1"/>
      <c r="HA324" s="1"/>
      <c r="HB324" s="1"/>
      <c r="HC324" s="1"/>
      <c r="HD324" s="1"/>
      <c r="HE324" s="1"/>
      <c r="HF324" s="1"/>
      <c r="HG324" s="1"/>
      <c r="HH324" s="1"/>
      <c r="HI324" s="1"/>
      <c r="HJ324" s="1"/>
      <c r="HK324" s="1"/>
      <c r="HL324" s="1"/>
      <c r="HM324" s="1"/>
      <c r="HN324" s="1"/>
      <c r="HO324" s="1"/>
      <c r="HP324" s="1"/>
      <c r="HQ324" s="1"/>
      <c r="HR324" s="1"/>
      <c r="HS324" s="1"/>
      <c r="HT324" s="1"/>
      <c r="HU324" s="1"/>
      <c r="HV324" s="1"/>
      <c r="HW324" s="1"/>
      <c r="HX324" s="1"/>
      <c r="HY324" s="1"/>
      <c r="HZ324" s="1"/>
      <c r="IA324" s="1"/>
      <c r="IB324" s="1"/>
      <c r="IC324" s="1"/>
      <c r="ID324" s="1"/>
      <c r="IE324" s="1"/>
      <c r="IF324" s="1"/>
      <c r="IG324" s="1"/>
      <c r="IH324" s="1"/>
      <c r="II324" s="1"/>
      <c r="IJ324" s="1"/>
      <c r="IK324" s="1"/>
      <c r="IL324" s="1"/>
      <c r="IM324" s="1"/>
      <c r="IN324" s="1"/>
      <c r="IO324" s="1"/>
      <c r="IP324" s="1"/>
      <c r="IQ324" s="1"/>
      <c r="IR324" s="4"/>
    </row>
    <row r="325" spans="1:252" ht="24.75" customHeight="1" x14ac:dyDescent="0.25">
      <c r="A325" s="4">
        <v>317</v>
      </c>
      <c r="B325" s="4" t="s">
        <v>450</v>
      </c>
      <c r="C325" s="4" t="s">
        <v>1221</v>
      </c>
      <c r="D325" s="4" t="s">
        <v>160</v>
      </c>
      <c r="E325" s="4" t="s">
        <v>775</v>
      </c>
      <c r="F325" s="4" t="s">
        <v>782</v>
      </c>
      <c r="G325" s="14">
        <v>11000</v>
      </c>
      <c r="H325" s="4">
        <v>0</v>
      </c>
      <c r="I325" s="14">
        <v>11000</v>
      </c>
      <c r="J325" s="14">
        <v>315.7</v>
      </c>
      <c r="K325" s="14">
        <v>0</v>
      </c>
      <c r="L325" s="14">
        <v>334.4</v>
      </c>
      <c r="M325" s="14">
        <v>25</v>
      </c>
      <c r="N325" s="14">
        <f t="shared" si="12"/>
        <v>675.09999999999991</v>
      </c>
      <c r="O325" s="14">
        <f>+I325-N325</f>
        <v>10324.9</v>
      </c>
      <c r="Q325" s="25"/>
      <c r="R325" s="18"/>
      <c r="S325" s="18"/>
    </row>
    <row r="326" spans="1:252" ht="24.75" customHeight="1" x14ac:dyDescent="0.25">
      <c r="A326" s="4">
        <v>318</v>
      </c>
      <c r="B326" s="4" t="s">
        <v>478</v>
      </c>
      <c r="C326" s="4" t="s">
        <v>1221</v>
      </c>
      <c r="D326" s="4" t="s">
        <v>160</v>
      </c>
      <c r="E326" s="4" t="s">
        <v>775</v>
      </c>
      <c r="F326" s="4" t="s">
        <v>782</v>
      </c>
      <c r="G326" s="14">
        <v>11000</v>
      </c>
      <c r="H326" s="4">
        <v>0</v>
      </c>
      <c r="I326" s="14">
        <v>11000</v>
      </c>
      <c r="J326" s="14">
        <v>315.7</v>
      </c>
      <c r="K326" s="14">
        <v>0</v>
      </c>
      <c r="L326" s="14">
        <v>334.4</v>
      </c>
      <c r="M326" s="14">
        <v>25</v>
      </c>
      <c r="N326" s="14">
        <f t="shared" si="12"/>
        <v>675.09999999999991</v>
      </c>
      <c r="O326" s="14">
        <f>+I326-N326</f>
        <v>10324.9</v>
      </c>
      <c r="Q326" s="25"/>
      <c r="R326" s="18"/>
      <c r="S326" s="18"/>
    </row>
    <row r="327" spans="1:252" ht="24.75" customHeight="1" x14ac:dyDescent="0.25">
      <c r="A327" s="4">
        <v>319</v>
      </c>
      <c r="B327" s="4" t="s">
        <v>487</v>
      </c>
      <c r="C327" s="4" t="s">
        <v>1221</v>
      </c>
      <c r="D327" s="4" t="s">
        <v>156</v>
      </c>
      <c r="E327" s="4" t="s">
        <v>775</v>
      </c>
      <c r="F327" s="4" t="s">
        <v>783</v>
      </c>
      <c r="G327" s="14">
        <v>11000</v>
      </c>
      <c r="H327" s="4">
        <v>0</v>
      </c>
      <c r="I327" s="14">
        <v>11000</v>
      </c>
      <c r="J327" s="14">
        <v>315.7</v>
      </c>
      <c r="K327" s="14">
        <v>0</v>
      </c>
      <c r="L327" s="14">
        <v>334.4</v>
      </c>
      <c r="M327" s="14">
        <v>1537.45</v>
      </c>
      <c r="N327" s="14">
        <f t="shared" si="12"/>
        <v>2187.5500000000002</v>
      </c>
      <c r="O327" s="14">
        <f t="shared" ref="O327:O383" si="13">+I327-N327</f>
        <v>8812.4500000000007</v>
      </c>
      <c r="Q327" s="25"/>
      <c r="R327" s="18"/>
      <c r="S327" s="18"/>
    </row>
    <row r="328" spans="1:252" ht="24.75" customHeight="1" x14ac:dyDescent="0.25">
      <c r="A328" s="4">
        <v>320</v>
      </c>
      <c r="B328" s="4" t="s">
        <v>497</v>
      </c>
      <c r="C328" s="4" t="s">
        <v>1221</v>
      </c>
      <c r="D328" s="4" t="s">
        <v>160</v>
      </c>
      <c r="E328" s="4" t="s">
        <v>775</v>
      </c>
      <c r="F328" s="4" t="s">
        <v>782</v>
      </c>
      <c r="G328" s="14">
        <v>11000</v>
      </c>
      <c r="H328" s="4">
        <v>0</v>
      </c>
      <c r="I328" s="14">
        <v>11000</v>
      </c>
      <c r="J328" s="14">
        <v>315.7</v>
      </c>
      <c r="K328" s="14">
        <v>0</v>
      </c>
      <c r="L328" s="14">
        <v>334.4</v>
      </c>
      <c r="M328" s="14">
        <v>25</v>
      </c>
      <c r="N328" s="14">
        <f t="shared" si="12"/>
        <v>675.09999999999991</v>
      </c>
      <c r="O328" s="14">
        <f t="shared" si="13"/>
        <v>10324.9</v>
      </c>
      <c r="Q328" s="25"/>
      <c r="R328" s="18"/>
      <c r="S328" s="18"/>
    </row>
    <row r="329" spans="1:252" ht="24.75" customHeight="1" x14ac:dyDescent="0.25">
      <c r="A329" s="4">
        <v>321</v>
      </c>
      <c r="B329" s="4" t="s">
        <v>498</v>
      </c>
      <c r="C329" s="4" t="s">
        <v>1221</v>
      </c>
      <c r="D329" s="4" t="s">
        <v>160</v>
      </c>
      <c r="E329" s="4" t="s">
        <v>775</v>
      </c>
      <c r="F329" s="4" t="s">
        <v>782</v>
      </c>
      <c r="G329" s="14">
        <v>11000</v>
      </c>
      <c r="H329" s="4">
        <v>0</v>
      </c>
      <c r="I329" s="14">
        <v>11000</v>
      </c>
      <c r="J329" s="14">
        <v>315.7</v>
      </c>
      <c r="K329" s="14">
        <v>0</v>
      </c>
      <c r="L329" s="14">
        <v>334.4</v>
      </c>
      <c r="M329" s="14">
        <v>25</v>
      </c>
      <c r="N329" s="14">
        <f t="shared" si="12"/>
        <v>675.09999999999991</v>
      </c>
      <c r="O329" s="14">
        <f t="shared" si="13"/>
        <v>10324.9</v>
      </c>
      <c r="Q329" s="25"/>
      <c r="R329" s="18"/>
      <c r="S329" s="18"/>
    </row>
    <row r="330" spans="1:252" ht="24.75" customHeight="1" x14ac:dyDescent="0.25">
      <c r="A330" s="4">
        <v>322</v>
      </c>
      <c r="B330" s="4" t="s">
        <v>499</v>
      </c>
      <c r="C330" s="4" t="s">
        <v>1221</v>
      </c>
      <c r="D330" s="4" t="s">
        <v>160</v>
      </c>
      <c r="E330" s="4" t="s">
        <v>775</v>
      </c>
      <c r="F330" s="4" t="s">
        <v>782</v>
      </c>
      <c r="G330" s="14">
        <v>11000</v>
      </c>
      <c r="H330" s="4">
        <v>0</v>
      </c>
      <c r="I330" s="14">
        <v>11000</v>
      </c>
      <c r="J330" s="14">
        <v>315.7</v>
      </c>
      <c r="K330" s="14">
        <v>0</v>
      </c>
      <c r="L330" s="14">
        <v>334.4</v>
      </c>
      <c r="M330" s="14">
        <v>25</v>
      </c>
      <c r="N330" s="14">
        <f t="shared" si="12"/>
        <v>675.09999999999991</v>
      </c>
      <c r="O330" s="14">
        <f t="shared" si="13"/>
        <v>10324.9</v>
      </c>
      <c r="Q330" s="25"/>
      <c r="R330" s="18"/>
      <c r="S330" s="18"/>
    </row>
    <row r="331" spans="1:252" ht="24.75" customHeight="1" x14ac:dyDescent="0.25">
      <c r="A331" s="4">
        <v>323</v>
      </c>
      <c r="B331" s="4" t="s">
        <v>500</v>
      </c>
      <c r="C331" s="4" t="s">
        <v>1221</v>
      </c>
      <c r="D331" s="4" t="s">
        <v>160</v>
      </c>
      <c r="E331" s="4" t="s">
        <v>775</v>
      </c>
      <c r="F331" s="4" t="s">
        <v>782</v>
      </c>
      <c r="G331" s="14">
        <v>11000</v>
      </c>
      <c r="H331" s="4">
        <v>0</v>
      </c>
      <c r="I331" s="14">
        <v>11000</v>
      </c>
      <c r="J331" s="14">
        <v>315.7</v>
      </c>
      <c r="K331" s="14">
        <v>0</v>
      </c>
      <c r="L331" s="14">
        <v>334.4</v>
      </c>
      <c r="M331" s="14">
        <v>25</v>
      </c>
      <c r="N331" s="14">
        <f t="shared" si="12"/>
        <v>675.09999999999991</v>
      </c>
      <c r="O331" s="14">
        <f t="shared" si="13"/>
        <v>10324.9</v>
      </c>
      <c r="Q331" s="25"/>
      <c r="R331" s="18"/>
      <c r="S331" s="18"/>
    </row>
    <row r="332" spans="1:252" ht="24.75" customHeight="1" x14ac:dyDescent="0.25">
      <c r="A332" s="4">
        <v>324</v>
      </c>
      <c r="B332" s="4" t="s">
        <v>501</v>
      </c>
      <c r="C332" s="4" t="s">
        <v>1221</v>
      </c>
      <c r="D332" s="4" t="s">
        <v>160</v>
      </c>
      <c r="E332" s="4" t="s">
        <v>775</v>
      </c>
      <c r="F332" s="4" t="s">
        <v>782</v>
      </c>
      <c r="G332" s="14">
        <v>11000</v>
      </c>
      <c r="H332" s="4">
        <v>0</v>
      </c>
      <c r="I332" s="14">
        <v>11000</v>
      </c>
      <c r="J332" s="14">
        <v>315.7</v>
      </c>
      <c r="K332" s="14">
        <v>0</v>
      </c>
      <c r="L332" s="14">
        <v>334.4</v>
      </c>
      <c r="M332" s="14">
        <v>25</v>
      </c>
      <c r="N332" s="14">
        <f t="shared" si="12"/>
        <v>675.09999999999991</v>
      </c>
      <c r="O332" s="14">
        <f t="shared" si="13"/>
        <v>10324.9</v>
      </c>
      <c r="Q332" s="25"/>
      <c r="R332" s="18"/>
      <c r="S332" s="18"/>
    </row>
    <row r="333" spans="1:252" ht="24.75" customHeight="1" x14ac:dyDescent="0.25">
      <c r="A333" s="4">
        <v>325</v>
      </c>
      <c r="B333" s="4" t="s">
        <v>539</v>
      </c>
      <c r="C333" s="4" t="s">
        <v>1221</v>
      </c>
      <c r="D333" s="4" t="s">
        <v>135</v>
      </c>
      <c r="E333" s="4" t="s">
        <v>775</v>
      </c>
      <c r="F333" s="4" t="s">
        <v>783</v>
      </c>
      <c r="G333" s="14">
        <v>25000</v>
      </c>
      <c r="H333" s="4">
        <v>0</v>
      </c>
      <c r="I333" s="14">
        <v>25000</v>
      </c>
      <c r="J333" s="14">
        <v>717.5</v>
      </c>
      <c r="K333" s="14">
        <v>0</v>
      </c>
      <c r="L333" s="14">
        <v>760</v>
      </c>
      <c r="M333" s="32">
        <v>8170.83</v>
      </c>
      <c r="N333" s="14">
        <f t="shared" si="12"/>
        <v>9648.33</v>
      </c>
      <c r="O333" s="14">
        <f t="shared" si="13"/>
        <v>15351.67</v>
      </c>
      <c r="Q333" s="25"/>
      <c r="R333" s="18"/>
      <c r="S333" s="18"/>
    </row>
    <row r="334" spans="1:252" ht="24.75" customHeight="1" x14ac:dyDescent="0.25">
      <c r="A334" s="4">
        <v>326</v>
      </c>
      <c r="B334" s="4" t="s">
        <v>568</v>
      </c>
      <c r="C334" s="4" t="s">
        <v>1221</v>
      </c>
      <c r="D334" s="4" t="s">
        <v>45</v>
      </c>
      <c r="E334" s="4" t="s">
        <v>775</v>
      </c>
      <c r="F334" s="4" t="s">
        <v>783</v>
      </c>
      <c r="G334" s="14">
        <v>21000</v>
      </c>
      <c r="H334" s="4">
        <v>0</v>
      </c>
      <c r="I334" s="14">
        <v>21000</v>
      </c>
      <c r="J334" s="14">
        <v>602.70000000000005</v>
      </c>
      <c r="K334" s="14">
        <v>0</v>
      </c>
      <c r="L334" s="14">
        <v>638.4</v>
      </c>
      <c r="M334" s="14">
        <v>25</v>
      </c>
      <c r="N334" s="14">
        <f t="shared" si="12"/>
        <v>1266.0999999999999</v>
      </c>
      <c r="O334" s="14">
        <f t="shared" si="13"/>
        <v>19733.900000000001</v>
      </c>
      <c r="Q334" s="25"/>
      <c r="R334" s="18"/>
      <c r="S334" s="18"/>
    </row>
    <row r="335" spans="1:252" ht="24.75" customHeight="1" x14ac:dyDescent="0.25">
      <c r="A335" s="4">
        <v>327</v>
      </c>
      <c r="B335" s="1" t="s">
        <v>1156</v>
      </c>
      <c r="C335" s="4" t="s">
        <v>1221</v>
      </c>
      <c r="D335" s="4" t="s">
        <v>308</v>
      </c>
      <c r="E335" s="4" t="s">
        <v>775</v>
      </c>
      <c r="F335" s="4" t="s">
        <v>782</v>
      </c>
      <c r="G335" s="14">
        <v>11000</v>
      </c>
      <c r="H335" s="4">
        <v>0</v>
      </c>
      <c r="I335" s="14">
        <f>+G335+H335</f>
        <v>11000</v>
      </c>
      <c r="J335" s="14">
        <v>315.7</v>
      </c>
      <c r="K335" s="14">
        <v>0</v>
      </c>
      <c r="L335" s="14">
        <v>334.4</v>
      </c>
      <c r="M335" s="14">
        <v>25</v>
      </c>
      <c r="N335" s="14">
        <f t="shared" si="12"/>
        <v>675.09999999999991</v>
      </c>
      <c r="O335" s="14">
        <f t="shared" si="13"/>
        <v>10324.9</v>
      </c>
      <c r="Q335" s="25"/>
      <c r="R335" s="18"/>
      <c r="S335" s="18"/>
    </row>
    <row r="336" spans="1:252" ht="24.75" customHeight="1" x14ac:dyDescent="0.25">
      <c r="A336" s="4">
        <v>328</v>
      </c>
      <c r="B336" s="1" t="s">
        <v>1157</v>
      </c>
      <c r="C336" s="4" t="s">
        <v>1221</v>
      </c>
      <c r="D336" s="4" t="s">
        <v>308</v>
      </c>
      <c r="E336" s="4" t="s">
        <v>775</v>
      </c>
      <c r="F336" s="4" t="s">
        <v>782</v>
      </c>
      <c r="G336" s="14">
        <v>11000</v>
      </c>
      <c r="H336" s="4">
        <v>0</v>
      </c>
      <c r="I336" s="14">
        <f>+G336+H336</f>
        <v>11000</v>
      </c>
      <c r="J336" s="14">
        <v>315.7</v>
      </c>
      <c r="K336" s="14">
        <v>0</v>
      </c>
      <c r="L336" s="14">
        <v>334.4</v>
      </c>
      <c r="M336" s="14">
        <v>25</v>
      </c>
      <c r="N336" s="14">
        <f t="shared" si="12"/>
        <v>675.09999999999991</v>
      </c>
      <c r="O336" s="14">
        <f t="shared" si="13"/>
        <v>10324.9</v>
      </c>
      <c r="Q336" s="25"/>
      <c r="R336" s="18"/>
      <c r="S336" s="18"/>
    </row>
    <row r="337" spans="1:19" ht="24.75" customHeight="1" x14ac:dyDescent="0.25">
      <c r="A337" s="4">
        <v>329</v>
      </c>
      <c r="B337" s="1" t="s">
        <v>1160</v>
      </c>
      <c r="C337" s="4" t="s">
        <v>1221</v>
      </c>
      <c r="D337" s="4" t="s">
        <v>308</v>
      </c>
      <c r="E337" s="4" t="s">
        <v>775</v>
      </c>
      <c r="F337" s="4" t="s">
        <v>782</v>
      </c>
      <c r="G337" s="14">
        <v>11000</v>
      </c>
      <c r="H337" s="4">
        <v>0</v>
      </c>
      <c r="I337" s="14">
        <f>+G337+H337</f>
        <v>11000</v>
      </c>
      <c r="J337" s="14">
        <v>315.7</v>
      </c>
      <c r="K337" s="14">
        <v>0</v>
      </c>
      <c r="L337" s="14">
        <v>334.4</v>
      </c>
      <c r="M337" s="14">
        <v>25</v>
      </c>
      <c r="N337" s="14">
        <f t="shared" si="12"/>
        <v>675.09999999999991</v>
      </c>
      <c r="O337" s="14">
        <f t="shared" si="13"/>
        <v>10324.9</v>
      </c>
      <c r="Q337" s="25"/>
      <c r="R337" s="18"/>
      <c r="S337" s="18"/>
    </row>
    <row r="338" spans="1:19" ht="24.75" customHeight="1" x14ac:dyDescent="0.25">
      <c r="A338" s="4">
        <v>330</v>
      </c>
      <c r="B338" s="4" t="s">
        <v>785</v>
      </c>
      <c r="C338" s="4" t="s">
        <v>1221</v>
      </c>
      <c r="D338" s="4" t="s">
        <v>139</v>
      </c>
      <c r="E338" s="4" t="s">
        <v>775</v>
      </c>
      <c r="F338" s="4" t="s">
        <v>783</v>
      </c>
      <c r="G338" s="14">
        <v>11000</v>
      </c>
      <c r="H338" s="4">
        <v>0</v>
      </c>
      <c r="I338" s="14">
        <f>+G338+H338</f>
        <v>11000</v>
      </c>
      <c r="J338" s="14">
        <v>315.7</v>
      </c>
      <c r="K338" s="14">
        <v>0</v>
      </c>
      <c r="L338" s="14">
        <v>334.4</v>
      </c>
      <c r="M338" s="14">
        <v>25</v>
      </c>
      <c r="N338" s="14">
        <f t="shared" si="12"/>
        <v>675.09999999999991</v>
      </c>
      <c r="O338" s="14">
        <f t="shared" si="13"/>
        <v>10324.9</v>
      </c>
      <c r="Q338" s="25"/>
      <c r="R338" s="18"/>
      <c r="S338" s="18"/>
    </row>
    <row r="339" spans="1:19" ht="24.75" customHeight="1" x14ac:dyDescent="0.25">
      <c r="A339" s="4">
        <v>331</v>
      </c>
      <c r="B339" s="4" t="s">
        <v>786</v>
      </c>
      <c r="C339" s="4" t="s">
        <v>1221</v>
      </c>
      <c r="D339" s="4" t="s">
        <v>139</v>
      </c>
      <c r="E339" s="4" t="s">
        <v>775</v>
      </c>
      <c r="F339" s="4" t="s">
        <v>783</v>
      </c>
      <c r="G339" s="14">
        <v>11000</v>
      </c>
      <c r="H339" s="4">
        <v>0</v>
      </c>
      <c r="I339" s="14">
        <v>11000</v>
      </c>
      <c r="J339" s="14">
        <v>315.7</v>
      </c>
      <c r="K339" s="14">
        <v>0</v>
      </c>
      <c r="L339" s="14">
        <v>334.4</v>
      </c>
      <c r="M339" s="14">
        <v>1355</v>
      </c>
      <c r="N339" s="14">
        <f t="shared" si="12"/>
        <v>2005.1</v>
      </c>
      <c r="O339" s="14">
        <f t="shared" si="13"/>
        <v>8994.9</v>
      </c>
      <c r="Q339" s="25"/>
      <c r="R339" s="18"/>
      <c r="S339" s="18"/>
    </row>
    <row r="340" spans="1:19" ht="24.75" customHeight="1" x14ac:dyDescent="0.25">
      <c r="A340" s="4">
        <v>332</v>
      </c>
      <c r="B340" s="4" t="s">
        <v>1086</v>
      </c>
      <c r="C340" s="4" t="s">
        <v>1221</v>
      </c>
      <c r="D340" s="4" t="s">
        <v>308</v>
      </c>
      <c r="E340" s="4" t="s">
        <v>775</v>
      </c>
      <c r="F340" s="4" t="s">
        <v>782</v>
      </c>
      <c r="G340" s="14">
        <v>11000</v>
      </c>
      <c r="H340" s="4">
        <v>0</v>
      </c>
      <c r="I340" s="14">
        <f>+G340+H340</f>
        <v>11000</v>
      </c>
      <c r="J340" s="14">
        <v>315.7</v>
      </c>
      <c r="K340" s="14">
        <v>0</v>
      </c>
      <c r="L340" s="14">
        <v>334.4</v>
      </c>
      <c r="M340" s="14">
        <v>25</v>
      </c>
      <c r="N340" s="14">
        <f t="shared" si="12"/>
        <v>675.09999999999991</v>
      </c>
      <c r="O340" s="14">
        <f t="shared" si="13"/>
        <v>10324.9</v>
      </c>
      <c r="Q340" s="25"/>
      <c r="R340" s="18"/>
      <c r="S340" s="18"/>
    </row>
    <row r="341" spans="1:19" ht="24.75" customHeight="1" x14ac:dyDescent="0.25">
      <c r="A341" s="4">
        <v>333</v>
      </c>
      <c r="B341" s="4" t="s">
        <v>582</v>
      </c>
      <c r="C341" s="4" t="s">
        <v>1221</v>
      </c>
      <c r="D341" s="4" t="s">
        <v>21</v>
      </c>
      <c r="E341" s="4" t="s">
        <v>776</v>
      </c>
      <c r="F341" s="4" t="s">
        <v>782</v>
      </c>
      <c r="G341" s="14">
        <v>50000</v>
      </c>
      <c r="H341" s="4">
        <v>0</v>
      </c>
      <c r="I341" s="14">
        <v>50000</v>
      </c>
      <c r="J341" s="14">
        <v>1435</v>
      </c>
      <c r="K341" s="14">
        <v>1854</v>
      </c>
      <c r="L341" s="14">
        <v>1520</v>
      </c>
      <c r="M341" s="14">
        <v>425</v>
      </c>
      <c r="N341" s="14">
        <f t="shared" si="12"/>
        <v>5234</v>
      </c>
      <c r="O341" s="14">
        <f t="shared" si="13"/>
        <v>44766</v>
      </c>
      <c r="Q341" s="25"/>
      <c r="R341" s="18"/>
      <c r="S341" s="18"/>
    </row>
    <row r="342" spans="1:19" ht="24.75" customHeight="1" x14ac:dyDescent="0.25">
      <c r="A342" s="4">
        <v>334</v>
      </c>
      <c r="B342" s="4" t="s">
        <v>585</v>
      </c>
      <c r="C342" s="4" t="s">
        <v>1221</v>
      </c>
      <c r="D342" s="4" t="s">
        <v>36</v>
      </c>
      <c r="E342" s="4" t="s">
        <v>774</v>
      </c>
      <c r="F342" s="4" t="s">
        <v>782</v>
      </c>
      <c r="G342" s="14">
        <v>50000</v>
      </c>
      <c r="H342" s="4">
        <v>0</v>
      </c>
      <c r="I342" s="14">
        <v>50000</v>
      </c>
      <c r="J342" s="14">
        <v>1435</v>
      </c>
      <c r="K342" s="14">
        <v>1854</v>
      </c>
      <c r="L342" s="14">
        <v>1520</v>
      </c>
      <c r="M342" s="14">
        <v>17890.39</v>
      </c>
      <c r="N342" s="14">
        <f t="shared" si="12"/>
        <v>22699.39</v>
      </c>
      <c r="O342" s="14">
        <f t="shared" si="13"/>
        <v>27300.61</v>
      </c>
      <c r="Q342" s="25"/>
      <c r="R342" s="18"/>
      <c r="S342" s="18"/>
    </row>
    <row r="343" spans="1:19" ht="24.75" customHeight="1" x14ac:dyDescent="0.25">
      <c r="A343" s="4">
        <v>336</v>
      </c>
      <c r="B343" s="4" t="s">
        <v>606</v>
      </c>
      <c r="C343" s="4" t="s">
        <v>1221</v>
      </c>
      <c r="D343" s="4" t="s">
        <v>160</v>
      </c>
      <c r="E343" s="4" t="s">
        <v>775</v>
      </c>
      <c r="F343" s="4" t="s">
        <v>782</v>
      </c>
      <c r="G343" s="14">
        <v>11000</v>
      </c>
      <c r="H343" s="4">
        <v>0</v>
      </c>
      <c r="I343" s="14">
        <v>11000</v>
      </c>
      <c r="J343" s="14">
        <v>315.7</v>
      </c>
      <c r="K343" s="14">
        <v>0</v>
      </c>
      <c r="L343" s="14">
        <v>334.4</v>
      </c>
      <c r="M343" s="14">
        <v>25</v>
      </c>
      <c r="N343" s="14">
        <f t="shared" si="12"/>
        <v>675.09999999999991</v>
      </c>
      <c r="O343" s="14">
        <f t="shared" si="13"/>
        <v>10324.9</v>
      </c>
      <c r="Q343" s="25"/>
      <c r="R343" s="18"/>
      <c r="S343" s="18"/>
    </row>
    <row r="344" spans="1:19" ht="24.75" customHeight="1" x14ac:dyDescent="0.25">
      <c r="A344" s="4">
        <v>337</v>
      </c>
      <c r="B344" s="4" t="s">
        <v>679</v>
      </c>
      <c r="C344" s="4" t="s">
        <v>1221</v>
      </c>
      <c r="D344" s="4" t="s">
        <v>160</v>
      </c>
      <c r="E344" s="4" t="s">
        <v>775</v>
      </c>
      <c r="F344" s="4" t="s">
        <v>782</v>
      </c>
      <c r="G344" s="14">
        <v>11000</v>
      </c>
      <c r="H344" s="4">
        <v>0</v>
      </c>
      <c r="I344" s="14">
        <v>11000</v>
      </c>
      <c r="J344" s="14">
        <v>315.7</v>
      </c>
      <c r="K344" s="14">
        <v>0</v>
      </c>
      <c r="L344" s="14">
        <v>334.4</v>
      </c>
      <c r="M344" s="14">
        <v>25</v>
      </c>
      <c r="N344" s="14">
        <f t="shared" si="12"/>
        <v>675.09999999999991</v>
      </c>
      <c r="O344" s="14">
        <f t="shared" si="13"/>
        <v>10324.9</v>
      </c>
      <c r="Q344" s="25"/>
      <c r="R344" s="18"/>
      <c r="S344" s="18"/>
    </row>
    <row r="345" spans="1:19" ht="24.75" customHeight="1" x14ac:dyDescent="0.25">
      <c r="A345" s="4">
        <v>338</v>
      </c>
      <c r="B345" s="4" t="s">
        <v>696</v>
      </c>
      <c r="C345" s="4" t="s">
        <v>1221</v>
      </c>
      <c r="D345" s="4" t="s">
        <v>21</v>
      </c>
      <c r="E345" s="4" t="s">
        <v>776</v>
      </c>
      <c r="F345" s="4" t="s">
        <v>782</v>
      </c>
      <c r="G345" s="14">
        <v>40000</v>
      </c>
      <c r="H345" s="4">
        <v>0</v>
      </c>
      <c r="I345" s="14">
        <v>40000</v>
      </c>
      <c r="J345" s="14">
        <f>+I345*2.87%</f>
        <v>1148</v>
      </c>
      <c r="K345" s="14">
        <v>442.65</v>
      </c>
      <c r="L345" s="14">
        <f>+I345*3.04%</f>
        <v>1216</v>
      </c>
      <c r="M345" s="14">
        <v>5533.42</v>
      </c>
      <c r="N345" s="14">
        <f t="shared" si="12"/>
        <v>8340.07</v>
      </c>
      <c r="O345" s="14">
        <f t="shared" si="13"/>
        <v>31659.93</v>
      </c>
      <c r="Q345" s="25"/>
      <c r="R345" s="18"/>
      <c r="S345" s="18"/>
    </row>
    <row r="346" spans="1:19" ht="24.75" customHeight="1" x14ac:dyDescent="0.25">
      <c r="A346" s="4">
        <v>339</v>
      </c>
      <c r="B346" s="4" t="s">
        <v>728</v>
      </c>
      <c r="C346" s="4" t="s">
        <v>1221</v>
      </c>
      <c r="D346" s="4" t="s">
        <v>21</v>
      </c>
      <c r="E346" s="4" t="s">
        <v>776</v>
      </c>
      <c r="F346" s="4" t="s">
        <v>782</v>
      </c>
      <c r="G346" s="14">
        <v>50000</v>
      </c>
      <c r="H346" s="4">
        <v>0</v>
      </c>
      <c r="I346" s="14">
        <v>50000</v>
      </c>
      <c r="J346" s="14">
        <v>1435</v>
      </c>
      <c r="K346" s="14">
        <v>1854</v>
      </c>
      <c r="L346" s="14">
        <v>1520</v>
      </c>
      <c r="M346" s="14">
        <v>425</v>
      </c>
      <c r="N346" s="14">
        <f t="shared" si="12"/>
        <v>5234</v>
      </c>
      <c r="O346" s="14">
        <f t="shared" si="13"/>
        <v>44766</v>
      </c>
      <c r="Q346" s="25"/>
      <c r="R346" s="18"/>
      <c r="S346" s="18"/>
    </row>
    <row r="347" spans="1:19" ht="24.75" customHeight="1" x14ac:dyDescent="0.25">
      <c r="A347" s="4">
        <v>340</v>
      </c>
      <c r="B347" s="4" t="s">
        <v>730</v>
      </c>
      <c r="C347" s="4" t="s">
        <v>1221</v>
      </c>
      <c r="D347" s="4" t="s">
        <v>36</v>
      </c>
      <c r="E347" s="4" t="s">
        <v>776</v>
      </c>
      <c r="F347" s="4" t="s">
        <v>782</v>
      </c>
      <c r="G347" s="14">
        <v>50000</v>
      </c>
      <c r="H347" s="4">
        <v>0</v>
      </c>
      <c r="I347" s="14">
        <v>50000</v>
      </c>
      <c r="J347" s="14">
        <v>1435</v>
      </c>
      <c r="K347" s="14">
        <v>1854</v>
      </c>
      <c r="L347" s="14">
        <v>1520</v>
      </c>
      <c r="M347" s="14">
        <v>9858.7199999999993</v>
      </c>
      <c r="N347" s="14">
        <f t="shared" si="12"/>
        <v>14667.72</v>
      </c>
      <c r="O347" s="14">
        <f t="shared" si="13"/>
        <v>35332.28</v>
      </c>
      <c r="Q347" s="25"/>
      <c r="R347" s="18"/>
      <c r="S347" s="18"/>
    </row>
    <row r="348" spans="1:19" ht="24.75" customHeight="1" x14ac:dyDescent="0.25">
      <c r="A348" s="4">
        <v>341</v>
      </c>
      <c r="B348" s="4" t="s">
        <v>735</v>
      </c>
      <c r="C348" s="4" t="s">
        <v>1221</v>
      </c>
      <c r="D348" s="4" t="s">
        <v>45</v>
      </c>
      <c r="E348" s="4" t="s">
        <v>775</v>
      </c>
      <c r="F348" s="4" t="s">
        <v>782</v>
      </c>
      <c r="G348" s="14">
        <v>21000</v>
      </c>
      <c r="H348" s="4">
        <v>0</v>
      </c>
      <c r="I348" s="14">
        <v>21000</v>
      </c>
      <c r="J348" s="14">
        <v>602.70000000000005</v>
      </c>
      <c r="K348" s="14">
        <v>0</v>
      </c>
      <c r="L348" s="14">
        <v>638.4</v>
      </c>
      <c r="M348" s="32">
        <v>3225</v>
      </c>
      <c r="N348" s="14">
        <f t="shared" si="12"/>
        <v>4466.1000000000004</v>
      </c>
      <c r="O348" s="14">
        <f t="shared" si="13"/>
        <v>16533.900000000001</v>
      </c>
      <c r="Q348" s="25"/>
      <c r="R348" s="18"/>
      <c r="S348" s="18"/>
    </row>
    <row r="349" spans="1:19" ht="24.75" customHeight="1" x14ac:dyDescent="0.25">
      <c r="A349" s="4">
        <v>342</v>
      </c>
      <c r="B349" s="4" t="s">
        <v>753</v>
      </c>
      <c r="C349" s="4" t="s">
        <v>1221</v>
      </c>
      <c r="D349" s="4" t="s">
        <v>148</v>
      </c>
      <c r="E349" s="4" t="s">
        <v>775</v>
      </c>
      <c r="F349" s="4" t="s">
        <v>782</v>
      </c>
      <c r="G349" s="14">
        <v>11000</v>
      </c>
      <c r="H349" s="4">
        <v>0</v>
      </c>
      <c r="I349" s="14">
        <v>11000</v>
      </c>
      <c r="J349" s="14">
        <v>315.7</v>
      </c>
      <c r="K349" s="14">
        <v>0</v>
      </c>
      <c r="L349" s="14">
        <v>334.4</v>
      </c>
      <c r="M349" s="14">
        <v>25</v>
      </c>
      <c r="N349" s="14">
        <f t="shared" si="12"/>
        <v>675.09999999999991</v>
      </c>
      <c r="O349" s="14">
        <f t="shared" si="13"/>
        <v>10324.9</v>
      </c>
      <c r="Q349" s="25"/>
      <c r="R349" s="18"/>
      <c r="S349" s="18"/>
    </row>
    <row r="350" spans="1:19" ht="24.75" customHeight="1" x14ac:dyDescent="0.25">
      <c r="A350" s="4">
        <v>343</v>
      </c>
      <c r="B350" s="4" t="s">
        <v>1315</v>
      </c>
      <c r="C350" s="4" t="s">
        <v>1221</v>
      </c>
      <c r="D350" s="4" t="s">
        <v>21</v>
      </c>
      <c r="E350" s="4" t="s">
        <v>774</v>
      </c>
      <c r="F350" s="4" t="s">
        <v>782</v>
      </c>
      <c r="G350" s="32">
        <v>50000</v>
      </c>
      <c r="H350">
        <v>0</v>
      </c>
      <c r="I350" s="32">
        <v>50000</v>
      </c>
      <c r="J350" s="32">
        <v>1435</v>
      </c>
      <c r="K350" s="32">
        <v>1627.13</v>
      </c>
      <c r="L350" s="32">
        <v>1520</v>
      </c>
      <c r="M350" s="32">
        <v>19526.669999999998</v>
      </c>
      <c r="N350" s="14">
        <f t="shared" si="12"/>
        <v>24108.799999999999</v>
      </c>
      <c r="O350" s="14">
        <f t="shared" si="13"/>
        <v>25891.200000000001</v>
      </c>
      <c r="Q350" s="25"/>
      <c r="R350" s="18"/>
      <c r="S350" s="18"/>
    </row>
    <row r="351" spans="1:19" ht="24.75" customHeight="1" x14ac:dyDescent="0.25">
      <c r="A351" s="4">
        <v>344</v>
      </c>
      <c r="B351" t="s">
        <v>1332</v>
      </c>
      <c r="C351" s="4" t="s">
        <v>1221</v>
      </c>
      <c r="D351" s="4" t="s">
        <v>45</v>
      </c>
      <c r="E351" s="4" t="s">
        <v>775</v>
      </c>
      <c r="F351" s="4" t="s">
        <v>783</v>
      </c>
      <c r="G351" s="14">
        <v>21000</v>
      </c>
      <c r="H351" s="4">
        <v>0</v>
      </c>
      <c r="I351" s="14">
        <v>21000</v>
      </c>
      <c r="J351" s="14">
        <v>602.70000000000005</v>
      </c>
      <c r="K351" s="14">
        <v>0</v>
      </c>
      <c r="L351" s="14">
        <v>638.4</v>
      </c>
      <c r="M351" s="32">
        <v>25</v>
      </c>
      <c r="N351" s="14">
        <v>1266.0999999999999</v>
      </c>
      <c r="O351" s="14">
        <v>19733.900000000001</v>
      </c>
      <c r="Q351" s="25"/>
      <c r="R351" s="18"/>
      <c r="S351" s="18"/>
    </row>
    <row r="352" spans="1:19" ht="24.75" customHeight="1" x14ac:dyDescent="0.25">
      <c r="A352" s="4">
        <v>345</v>
      </c>
      <c r="B352" s="4" t="s">
        <v>22</v>
      </c>
      <c r="C352" s="4" t="s">
        <v>1219</v>
      </c>
      <c r="D352" s="4" t="s">
        <v>23</v>
      </c>
      <c r="E352" s="4" t="s">
        <v>774</v>
      </c>
      <c r="F352" s="4" t="s">
        <v>782</v>
      </c>
      <c r="G352" s="14">
        <v>80000</v>
      </c>
      <c r="H352" s="4">
        <v>0</v>
      </c>
      <c r="I352" s="14">
        <v>80000</v>
      </c>
      <c r="J352" s="14">
        <v>2296</v>
      </c>
      <c r="K352" s="14">
        <v>7022.76</v>
      </c>
      <c r="L352" s="14">
        <v>2432</v>
      </c>
      <c r="M352" s="14">
        <v>13812.36</v>
      </c>
      <c r="N352" s="14">
        <f t="shared" si="12"/>
        <v>25563.120000000003</v>
      </c>
      <c r="O352" s="14">
        <f t="shared" si="13"/>
        <v>54436.88</v>
      </c>
      <c r="Q352" s="25"/>
      <c r="R352" s="18"/>
      <c r="S352" s="18"/>
    </row>
    <row r="353" spans="1:19" ht="24.75" customHeight="1" x14ac:dyDescent="0.25">
      <c r="A353" s="4">
        <v>346</v>
      </c>
      <c r="B353" s="4" t="s">
        <v>89</v>
      </c>
      <c r="C353" s="4" t="s">
        <v>1219</v>
      </c>
      <c r="D353" s="4" t="s">
        <v>21</v>
      </c>
      <c r="E353" s="4" t="s">
        <v>776</v>
      </c>
      <c r="F353" s="4" t="s">
        <v>783</v>
      </c>
      <c r="G353" s="14">
        <v>50000</v>
      </c>
      <c r="H353" s="4">
        <v>0</v>
      </c>
      <c r="I353" s="14">
        <v>50000</v>
      </c>
      <c r="J353" s="14">
        <v>1435</v>
      </c>
      <c r="K353" s="14">
        <v>1854</v>
      </c>
      <c r="L353" s="14">
        <v>1520</v>
      </c>
      <c r="M353" s="32">
        <v>15356.22</v>
      </c>
      <c r="N353" s="14">
        <f t="shared" si="12"/>
        <v>20165.22</v>
      </c>
      <c r="O353" s="14">
        <f t="shared" si="13"/>
        <v>29834.78</v>
      </c>
      <c r="Q353" s="25"/>
      <c r="R353" s="18"/>
      <c r="S353" s="18"/>
    </row>
    <row r="354" spans="1:19" ht="24.75" customHeight="1" x14ac:dyDescent="0.25">
      <c r="A354" s="4">
        <v>347</v>
      </c>
      <c r="B354" s="4" t="s">
        <v>98</v>
      </c>
      <c r="C354" s="4" t="s">
        <v>1219</v>
      </c>
      <c r="D354" s="4" t="s">
        <v>99</v>
      </c>
      <c r="E354" s="4" t="s">
        <v>776</v>
      </c>
      <c r="F354" s="4" t="s">
        <v>782</v>
      </c>
      <c r="G354" s="14">
        <v>40000</v>
      </c>
      <c r="H354" s="4">
        <v>0</v>
      </c>
      <c r="I354" s="14">
        <v>40000</v>
      </c>
      <c r="J354" s="14">
        <v>1148</v>
      </c>
      <c r="K354" s="14">
        <v>215.78</v>
      </c>
      <c r="L354" s="14">
        <v>1216</v>
      </c>
      <c r="M354" s="14">
        <v>6687.45</v>
      </c>
      <c r="N354" s="14">
        <f>+J354+K354+L354+M354</f>
        <v>9267.23</v>
      </c>
      <c r="O354" s="14">
        <f t="shared" si="13"/>
        <v>30732.77</v>
      </c>
      <c r="Q354" s="25"/>
      <c r="R354" s="18"/>
      <c r="S354" s="18"/>
    </row>
    <row r="355" spans="1:19" ht="24.75" customHeight="1" x14ac:dyDescent="0.25">
      <c r="A355" s="4">
        <v>348</v>
      </c>
      <c r="B355" s="4" t="s">
        <v>458</v>
      </c>
      <c r="C355" s="4" t="s">
        <v>1219</v>
      </c>
      <c r="D355" s="4" t="s">
        <v>27</v>
      </c>
      <c r="E355" s="4" t="s">
        <v>774</v>
      </c>
      <c r="F355" s="4" t="s">
        <v>783</v>
      </c>
      <c r="G355" s="14">
        <v>50000</v>
      </c>
      <c r="H355" s="4">
        <v>0</v>
      </c>
      <c r="I355" s="14">
        <v>50000</v>
      </c>
      <c r="J355" s="14">
        <v>1435</v>
      </c>
      <c r="K355" s="14">
        <v>1854</v>
      </c>
      <c r="L355" s="14">
        <v>1520</v>
      </c>
      <c r="M355" s="32">
        <v>2225</v>
      </c>
      <c r="N355" s="14">
        <f>+J355+K355+L355+M355</f>
        <v>7034</v>
      </c>
      <c r="O355" s="14">
        <f t="shared" si="13"/>
        <v>42966</v>
      </c>
      <c r="Q355" s="25"/>
      <c r="R355" s="18"/>
      <c r="S355" s="18"/>
    </row>
    <row r="356" spans="1:19" ht="24.75" customHeight="1" x14ac:dyDescent="0.25">
      <c r="A356" s="4">
        <v>349</v>
      </c>
      <c r="B356" s="1" t="s">
        <v>1184</v>
      </c>
      <c r="C356" s="4" t="s">
        <v>1219</v>
      </c>
      <c r="D356" s="1" t="s">
        <v>308</v>
      </c>
      <c r="E356" s="4" t="s">
        <v>775</v>
      </c>
      <c r="F356" s="4" t="s">
        <v>782</v>
      </c>
      <c r="G356" s="20">
        <v>10000</v>
      </c>
      <c r="H356" s="1">
        <v>0</v>
      </c>
      <c r="I356" s="20">
        <v>10000</v>
      </c>
      <c r="J356" s="1">
        <v>287</v>
      </c>
      <c r="K356" s="1">
        <v>0</v>
      </c>
      <c r="L356" s="1">
        <v>304</v>
      </c>
      <c r="M356" s="1">
        <v>25</v>
      </c>
      <c r="N356" s="1">
        <v>616</v>
      </c>
      <c r="O356" s="14">
        <f t="shared" si="13"/>
        <v>9384</v>
      </c>
      <c r="Q356" s="25"/>
      <c r="R356" s="18"/>
      <c r="S356" s="18"/>
    </row>
    <row r="357" spans="1:19" ht="24.75" customHeight="1" x14ac:dyDescent="0.25">
      <c r="A357" s="4">
        <v>350</v>
      </c>
      <c r="B357" s="1" t="s">
        <v>1185</v>
      </c>
      <c r="C357" s="4" t="s">
        <v>1219</v>
      </c>
      <c r="D357" s="1" t="s">
        <v>308</v>
      </c>
      <c r="E357" s="4" t="s">
        <v>775</v>
      </c>
      <c r="F357" s="4" t="s">
        <v>782</v>
      </c>
      <c r="G357" s="20">
        <v>10000</v>
      </c>
      <c r="H357" s="1">
        <v>0</v>
      </c>
      <c r="I357" s="20">
        <v>10000</v>
      </c>
      <c r="J357" s="1">
        <v>287</v>
      </c>
      <c r="K357" s="1">
        <v>0</v>
      </c>
      <c r="L357" s="1">
        <v>304</v>
      </c>
      <c r="M357" s="1">
        <v>25</v>
      </c>
      <c r="N357" s="1">
        <v>616</v>
      </c>
      <c r="O357" s="14">
        <f t="shared" si="13"/>
        <v>9384</v>
      </c>
      <c r="Q357" s="25"/>
      <c r="R357" s="18"/>
      <c r="S357" s="18"/>
    </row>
    <row r="358" spans="1:19" ht="24.75" customHeight="1" x14ac:dyDescent="0.25">
      <c r="A358" s="4">
        <v>351</v>
      </c>
      <c r="B358" s="1" t="s">
        <v>1186</v>
      </c>
      <c r="C358" s="4" t="s">
        <v>1219</v>
      </c>
      <c r="D358" s="1" t="s">
        <v>308</v>
      </c>
      <c r="E358" s="4" t="s">
        <v>775</v>
      </c>
      <c r="F358" s="4" t="s">
        <v>782</v>
      </c>
      <c r="G358" s="20">
        <v>10000</v>
      </c>
      <c r="H358" s="1">
        <v>0</v>
      </c>
      <c r="I358" s="20">
        <v>10000</v>
      </c>
      <c r="J358" s="1">
        <v>287</v>
      </c>
      <c r="K358" s="1">
        <v>0</v>
      </c>
      <c r="L358" s="1">
        <v>304</v>
      </c>
      <c r="M358" s="1">
        <v>25</v>
      </c>
      <c r="N358" s="1">
        <v>616</v>
      </c>
      <c r="O358" s="14">
        <f t="shared" si="13"/>
        <v>9384</v>
      </c>
      <c r="Q358" s="25"/>
      <c r="R358" s="18"/>
      <c r="S358" s="18"/>
    </row>
    <row r="359" spans="1:19" ht="24.75" customHeight="1" x14ac:dyDescent="0.25">
      <c r="A359" s="4">
        <v>352</v>
      </c>
      <c r="B359" s="4" t="s">
        <v>1187</v>
      </c>
      <c r="C359" s="4" t="s">
        <v>1219</v>
      </c>
      <c r="D359" s="1" t="s">
        <v>308</v>
      </c>
      <c r="E359" s="4" t="s">
        <v>776</v>
      </c>
      <c r="F359" s="4" t="s">
        <v>782</v>
      </c>
      <c r="G359" s="14">
        <v>10000</v>
      </c>
      <c r="H359" s="4">
        <v>0</v>
      </c>
      <c r="I359" s="14">
        <v>10000</v>
      </c>
      <c r="J359" s="14">
        <v>287</v>
      </c>
      <c r="K359" s="14">
        <v>0</v>
      </c>
      <c r="L359" s="14">
        <v>304</v>
      </c>
      <c r="M359" s="14">
        <v>25</v>
      </c>
      <c r="N359" s="14">
        <v>616</v>
      </c>
      <c r="O359" s="14">
        <f t="shared" si="13"/>
        <v>9384</v>
      </c>
      <c r="Q359" s="25"/>
      <c r="R359" s="18"/>
      <c r="S359" s="18"/>
    </row>
    <row r="360" spans="1:19" ht="24.75" customHeight="1" x14ac:dyDescent="0.25">
      <c r="A360" s="4">
        <v>353</v>
      </c>
      <c r="B360" s="4" t="s">
        <v>180</v>
      </c>
      <c r="C360" s="4" t="s">
        <v>1219</v>
      </c>
      <c r="D360" s="4" t="s">
        <v>148</v>
      </c>
      <c r="E360" s="4" t="s">
        <v>775</v>
      </c>
      <c r="F360" s="4" t="s">
        <v>782</v>
      </c>
      <c r="G360" s="14">
        <v>11000</v>
      </c>
      <c r="H360" s="4">
        <v>0</v>
      </c>
      <c r="I360" s="14">
        <v>11000</v>
      </c>
      <c r="J360" s="14">
        <v>315.7</v>
      </c>
      <c r="K360" s="14">
        <v>0</v>
      </c>
      <c r="L360" s="14">
        <v>334.4</v>
      </c>
      <c r="M360" s="14">
        <v>25</v>
      </c>
      <c r="N360" s="14">
        <f t="shared" ref="N360:N423" si="14">+J360+K360+L360+M360</f>
        <v>675.09999999999991</v>
      </c>
      <c r="O360" s="14">
        <f t="shared" si="13"/>
        <v>10324.9</v>
      </c>
      <c r="Q360" s="25"/>
      <c r="R360" s="18"/>
      <c r="S360" s="18"/>
    </row>
    <row r="361" spans="1:19" ht="24.75" customHeight="1" x14ac:dyDescent="0.25">
      <c r="A361" s="4">
        <v>354</v>
      </c>
      <c r="B361" s="4" t="s">
        <v>204</v>
      </c>
      <c r="C361" s="4" t="s">
        <v>1219</v>
      </c>
      <c r="D361" s="4" t="s">
        <v>160</v>
      </c>
      <c r="E361" s="4" t="s">
        <v>775</v>
      </c>
      <c r="F361" s="4" t="s">
        <v>782</v>
      </c>
      <c r="G361" s="14">
        <v>11000</v>
      </c>
      <c r="H361" s="4">
        <v>0</v>
      </c>
      <c r="I361" s="14">
        <v>11000</v>
      </c>
      <c r="J361" s="14">
        <v>315.7</v>
      </c>
      <c r="K361" s="14">
        <v>0</v>
      </c>
      <c r="L361" s="14">
        <v>334.4</v>
      </c>
      <c r="M361" s="14">
        <v>25</v>
      </c>
      <c r="N361" s="14">
        <f t="shared" si="14"/>
        <v>675.09999999999991</v>
      </c>
      <c r="O361" s="14">
        <f t="shared" si="13"/>
        <v>10324.9</v>
      </c>
      <c r="Q361" s="25"/>
      <c r="R361" s="18"/>
      <c r="S361" s="18"/>
    </row>
    <row r="362" spans="1:19" ht="24.75" customHeight="1" x14ac:dyDescent="0.25">
      <c r="A362" s="4">
        <v>355</v>
      </c>
      <c r="B362" s="4" t="s">
        <v>213</v>
      </c>
      <c r="C362" s="4" t="s">
        <v>1219</v>
      </c>
      <c r="D362" s="4" t="s">
        <v>160</v>
      </c>
      <c r="E362" s="4" t="s">
        <v>775</v>
      </c>
      <c r="F362" s="4" t="s">
        <v>782</v>
      </c>
      <c r="G362" s="14">
        <v>11000</v>
      </c>
      <c r="H362" s="4">
        <v>0</v>
      </c>
      <c r="I362" s="14">
        <v>11000</v>
      </c>
      <c r="J362" s="14">
        <v>315.7</v>
      </c>
      <c r="K362" s="14">
        <v>0</v>
      </c>
      <c r="L362" s="14">
        <v>334.4</v>
      </c>
      <c r="M362" s="14">
        <v>25</v>
      </c>
      <c r="N362" s="14">
        <f t="shared" si="14"/>
        <v>675.09999999999991</v>
      </c>
      <c r="O362" s="14">
        <f t="shared" si="13"/>
        <v>10324.9</v>
      </c>
      <c r="Q362" s="25"/>
      <c r="R362" s="18"/>
      <c r="S362" s="18"/>
    </row>
    <row r="363" spans="1:19" ht="24.75" customHeight="1" x14ac:dyDescent="0.25">
      <c r="A363" s="4">
        <v>356</v>
      </c>
      <c r="B363" s="4" t="s">
        <v>218</v>
      </c>
      <c r="C363" s="4" t="s">
        <v>1219</v>
      </c>
      <c r="D363" s="4" t="s">
        <v>160</v>
      </c>
      <c r="E363" s="4" t="s">
        <v>775</v>
      </c>
      <c r="F363" s="4" t="s">
        <v>782</v>
      </c>
      <c r="G363" s="14">
        <v>11000</v>
      </c>
      <c r="H363" s="4">
        <v>0</v>
      </c>
      <c r="I363" s="14">
        <v>11000</v>
      </c>
      <c r="J363" s="14">
        <v>315.7</v>
      </c>
      <c r="K363" s="14">
        <v>0</v>
      </c>
      <c r="L363" s="14">
        <v>334.4</v>
      </c>
      <c r="M363" s="14">
        <v>825</v>
      </c>
      <c r="N363" s="14">
        <f t="shared" si="14"/>
        <v>1475.1</v>
      </c>
      <c r="O363" s="14">
        <f t="shared" si="13"/>
        <v>9524.9</v>
      </c>
      <c r="Q363" s="25"/>
      <c r="R363" s="18"/>
      <c r="S363" s="18"/>
    </row>
    <row r="364" spans="1:19" ht="24.75" customHeight="1" x14ac:dyDescent="0.25">
      <c r="A364" s="4">
        <v>357</v>
      </c>
      <c r="B364" s="4" t="s">
        <v>220</v>
      </c>
      <c r="C364" s="4" t="s">
        <v>1219</v>
      </c>
      <c r="D364" s="4" t="s">
        <v>148</v>
      </c>
      <c r="E364" s="4" t="s">
        <v>775</v>
      </c>
      <c r="F364" s="4" t="s">
        <v>782</v>
      </c>
      <c r="G364" s="14">
        <v>11000</v>
      </c>
      <c r="H364" s="4">
        <v>0</v>
      </c>
      <c r="I364" s="14">
        <v>11000</v>
      </c>
      <c r="J364" s="14">
        <v>315.7</v>
      </c>
      <c r="K364" s="14">
        <v>0</v>
      </c>
      <c r="L364" s="14">
        <v>334.4</v>
      </c>
      <c r="M364" s="14">
        <v>25</v>
      </c>
      <c r="N364" s="14">
        <f t="shared" si="14"/>
        <v>675.09999999999991</v>
      </c>
      <c r="O364" s="14">
        <f t="shared" si="13"/>
        <v>10324.9</v>
      </c>
      <c r="Q364" s="25"/>
      <c r="R364" s="18"/>
      <c r="S364" s="18"/>
    </row>
    <row r="365" spans="1:19" ht="24.75" customHeight="1" x14ac:dyDescent="0.25">
      <c r="A365" s="4">
        <v>358</v>
      </c>
      <c r="B365" s="4" t="s">
        <v>245</v>
      </c>
      <c r="C365" s="4" t="s">
        <v>1219</v>
      </c>
      <c r="D365" s="4" t="s">
        <v>21</v>
      </c>
      <c r="E365" s="4" t="s">
        <v>776</v>
      </c>
      <c r="F365" s="4" t="s">
        <v>782</v>
      </c>
      <c r="G365" s="14">
        <v>40000</v>
      </c>
      <c r="H365" s="4">
        <v>0</v>
      </c>
      <c r="I365" s="14">
        <v>40000</v>
      </c>
      <c r="J365" s="14">
        <v>1148</v>
      </c>
      <c r="K365" s="14">
        <v>215.78</v>
      </c>
      <c r="L365" s="14">
        <v>1216</v>
      </c>
      <c r="M365" s="14">
        <v>1937.45</v>
      </c>
      <c r="N365" s="14">
        <f t="shared" si="14"/>
        <v>4517.2299999999996</v>
      </c>
      <c r="O365" s="14">
        <f t="shared" si="13"/>
        <v>35482.770000000004</v>
      </c>
      <c r="Q365" s="25"/>
      <c r="R365" s="18"/>
      <c r="S365" s="18"/>
    </row>
    <row r="366" spans="1:19" ht="24.75" customHeight="1" x14ac:dyDescent="0.25">
      <c r="A366" s="4">
        <v>359</v>
      </c>
      <c r="B366" s="4" t="s">
        <v>251</v>
      </c>
      <c r="C366" s="4" t="s">
        <v>1219</v>
      </c>
      <c r="D366" s="4" t="s">
        <v>252</v>
      </c>
      <c r="E366" s="4" t="s">
        <v>775</v>
      </c>
      <c r="F366" s="4" t="s">
        <v>782</v>
      </c>
      <c r="G366" s="14">
        <v>11000</v>
      </c>
      <c r="H366" s="4">
        <v>0</v>
      </c>
      <c r="I366" s="14">
        <v>11000</v>
      </c>
      <c r="J366" s="14">
        <v>315.7</v>
      </c>
      <c r="K366" s="14">
        <v>0</v>
      </c>
      <c r="L366" s="14">
        <v>334.4</v>
      </c>
      <c r="M366" s="14">
        <v>25</v>
      </c>
      <c r="N366" s="14">
        <f t="shared" si="14"/>
        <v>675.09999999999991</v>
      </c>
      <c r="O366" s="14">
        <f t="shared" si="13"/>
        <v>10324.9</v>
      </c>
      <c r="Q366" s="25"/>
      <c r="R366" s="18"/>
      <c r="S366" s="18"/>
    </row>
    <row r="367" spans="1:19" ht="24.75" customHeight="1" x14ac:dyDescent="0.25">
      <c r="A367" s="4">
        <v>360</v>
      </c>
      <c r="B367" s="4" t="s">
        <v>254</v>
      </c>
      <c r="C367" s="4" t="s">
        <v>1219</v>
      </c>
      <c r="D367" s="4" t="s">
        <v>21</v>
      </c>
      <c r="E367" s="4" t="s">
        <v>776</v>
      </c>
      <c r="F367" s="4" t="s">
        <v>782</v>
      </c>
      <c r="G367" s="14">
        <v>50000</v>
      </c>
      <c r="H367" s="4">
        <v>0</v>
      </c>
      <c r="I367" s="14">
        <v>50000</v>
      </c>
      <c r="J367" s="14">
        <v>1435</v>
      </c>
      <c r="K367" s="14">
        <v>1854</v>
      </c>
      <c r="L367" s="14">
        <v>1520</v>
      </c>
      <c r="M367" s="14">
        <v>2285</v>
      </c>
      <c r="N367" s="14">
        <f t="shared" si="14"/>
        <v>7094</v>
      </c>
      <c r="O367" s="14">
        <f t="shared" si="13"/>
        <v>42906</v>
      </c>
      <c r="Q367" s="25"/>
      <c r="R367" s="18"/>
      <c r="S367" s="18"/>
    </row>
    <row r="368" spans="1:19" ht="24.75" customHeight="1" x14ac:dyDescent="0.25">
      <c r="A368" s="4">
        <v>361</v>
      </c>
      <c r="B368" s="4" t="s">
        <v>257</v>
      </c>
      <c r="C368" s="4" t="s">
        <v>1219</v>
      </c>
      <c r="D368" s="4" t="s">
        <v>135</v>
      </c>
      <c r="E368" s="4" t="s">
        <v>774</v>
      </c>
      <c r="F368" s="4" t="s">
        <v>783</v>
      </c>
      <c r="G368" s="14">
        <v>22050</v>
      </c>
      <c r="H368" s="4">
        <v>0</v>
      </c>
      <c r="I368" s="14">
        <v>22050</v>
      </c>
      <c r="J368" s="14">
        <v>632.84</v>
      </c>
      <c r="K368" s="14">
        <v>0</v>
      </c>
      <c r="L368" s="14">
        <v>670.32</v>
      </c>
      <c r="M368" s="14">
        <v>9583.59</v>
      </c>
      <c r="N368" s="14">
        <f t="shared" si="14"/>
        <v>10886.75</v>
      </c>
      <c r="O368" s="14">
        <f t="shared" si="13"/>
        <v>11163.25</v>
      </c>
      <c r="Q368" s="25"/>
      <c r="R368" s="18"/>
      <c r="S368" s="18"/>
    </row>
    <row r="369" spans="1:19" ht="24.75" customHeight="1" x14ac:dyDescent="0.25">
      <c r="A369" s="4">
        <v>362</v>
      </c>
      <c r="B369" s="4" t="s">
        <v>262</v>
      </c>
      <c r="C369" s="4" t="s">
        <v>1219</v>
      </c>
      <c r="D369" s="4" t="s">
        <v>36</v>
      </c>
      <c r="E369" s="4" t="s">
        <v>774</v>
      </c>
      <c r="F369" s="4" t="s">
        <v>782</v>
      </c>
      <c r="G369" s="14">
        <v>50000</v>
      </c>
      <c r="H369" s="4">
        <v>0</v>
      </c>
      <c r="I369" s="14">
        <v>50000</v>
      </c>
      <c r="J369" s="14">
        <v>1435</v>
      </c>
      <c r="K369" s="14">
        <v>1854</v>
      </c>
      <c r="L369" s="14">
        <v>1520</v>
      </c>
      <c r="M369" s="14">
        <v>6450</v>
      </c>
      <c r="N369" s="14">
        <f t="shared" si="14"/>
        <v>11259</v>
      </c>
      <c r="O369" s="14">
        <f t="shared" si="13"/>
        <v>38741</v>
      </c>
      <c r="Q369" s="25"/>
      <c r="R369" s="18"/>
      <c r="S369" s="18"/>
    </row>
    <row r="370" spans="1:19" ht="24.75" customHeight="1" x14ac:dyDescent="0.25">
      <c r="A370" s="4">
        <v>363</v>
      </c>
      <c r="B370" s="4" t="s">
        <v>263</v>
      </c>
      <c r="C370" s="4" t="s">
        <v>1219</v>
      </c>
      <c r="D370" s="4" t="s">
        <v>160</v>
      </c>
      <c r="E370" s="4" t="s">
        <v>775</v>
      </c>
      <c r="F370" s="4" t="s">
        <v>782</v>
      </c>
      <c r="G370" s="14">
        <v>11000</v>
      </c>
      <c r="H370" s="4">
        <v>0</v>
      </c>
      <c r="I370" s="14">
        <v>11000</v>
      </c>
      <c r="J370" s="14">
        <v>315.7</v>
      </c>
      <c r="K370" s="14">
        <v>0</v>
      </c>
      <c r="L370" s="14">
        <v>334.4</v>
      </c>
      <c r="M370" s="14">
        <v>925</v>
      </c>
      <c r="N370" s="14">
        <f t="shared" si="14"/>
        <v>1575.1</v>
      </c>
      <c r="O370" s="14">
        <f t="shared" si="13"/>
        <v>9424.9</v>
      </c>
      <c r="Q370" s="25"/>
      <c r="R370" s="18"/>
      <c r="S370" s="18"/>
    </row>
    <row r="371" spans="1:19" ht="24.75" customHeight="1" x14ac:dyDescent="0.25">
      <c r="A371" s="4">
        <v>364</v>
      </c>
      <c r="B371" s="4" t="s">
        <v>296</v>
      </c>
      <c r="C371" s="4" t="s">
        <v>1219</v>
      </c>
      <c r="D371" s="4" t="s">
        <v>160</v>
      </c>
      <c r="E371" s="4" t="s">
        <v>775</v>
      </c>
      <c r="F371" s="4" t="s">
        <v>782</v>
      </c>
      <c r="G371" s="14">
        <v>11000</v>
      </c>
      <c r="H371" s="4">
        <v>0</v>
      </c>
      <c r="I371" s="14">
        <v>11000</v>
      </c>
      <c r="J371" s="14">
        <v>315.7</v>
      </c>
      <c r="K371" s="14">
        <v>0</v>
      </c>
      <c r="L371" s="14">
        <v>334.4</v>
      </c>
      <c r="M371" s="14">
        <v>1325</v>
      </c>
      <c r="N371" s="14">
        <f t="shared" si="14"/>
        <v>1975.1</v>
      </c>
      <c r="O371" s="14">
        <f t="shared" si="13"/>
        <v>9024.9</v>
      </c>
      <c r="Q371" s="25"/>
      <c r="R371" s="18"/>
      <c r="S371" s="18"/>
    </row>
    <row r="372" spans="1:19" ht="24.75" customHeight="1" x14ac:dyDescent="0.25">
      <c r="A372" s="4">
        <v>365</v>
      </c>
      <c r="B372" s="4" t="s">
        <v>335</v>
      </c>
      <c r="C372" s="4" t="s">
        <v>1219</v>
      </c>
      <c r="D372" s="4" t="s">
        <v>160</v>
      </c>
      <c r="E372" s="4" t="s">
        <v>775</v>
      </c>
      <c r="F372" s="4" t="s">
        <v>782</v>
      </c>
      <c r="G372" s="14">
        <v>11000</v>
      </c>
      <c r="H372" s="4">
        <v>0</v>
      </c>
      <c r="I372" s="14">
        <v>11000</v>
      </c>
      <c r="J372" s="14">
        <v>315.7</v>
      </c>
      <c r="K372" s="14">
        <v>0</v>
      </c>
      <c r="L372" s="14">
        <v>334.4</v>
      </c>
      <c r="M372" s="14">
        <v>25</v>
      </c>
      <c r="N372" s="14">
        <f t="shared" si="14"/>
        <v>675.09999999999991</v>
      </c>
      <c r="O372" s="14">
        <f t="shared" si="13"/>
        <v>10324.9</v>
      </c>
      <c r="Q372" s="25"/>
      <c r="R372" s="18"/>
      <c r="S372" s="18"/>
    </row>
    <row r="373" spans="1:19" ht="24.75" customHeight="1" x14ac:dyDescent="0.25">
      <c r="A373" s="4">
        <v>366</v>
      </c>
      <c r="B373" s="4" t="s">
        <v>353</v>
      </c>
      <c r="C373" s="4" t="s">
        <v>1219</v>
      </c>
      <c r="D373" s="4" t="s">
        <v>160</v>
      </c>
      <c r="E373" s="4" t="s">
        <v>775</v>
      </c>
      <c r="F373" s="4" t="s">
        <v>782</v>
      </c>
      <c r="G373" s="14">
        <v>11000</v>
      </c>
      <c r="H373" s="4">
        <v>0</v>
      </c>
      <c r="I373" s="14">
        <v>11000</v>
      </c>
      <c r="J373" s="14">
        <v>315.7</v>
      </c>
      <c r="K373" s="14">
        <v>0</v>
      </c>
      <c r="L373" s="14">
        <v>334.4</v>
      </c>
      <c r="M373" s="14">
        <v>25</v>
      </c>
      <c r="N373" s="14">
        <f t="shared" si="14"/>
        <v>675.09999999999991</v>
      </c>
      <c r="O373" s="14">
        <f t="shared" si="13"/>
        <v>10324.9</v>
      </c>
      <c r="Q373" s="25"/>
      <c r="R373" s="18"/>
      <c r="S373" s="18"/>
    </row>
    <row r="374" spans="1:19" ht="24.75" customHeight="1" x14ac:dyDescent="0.25">
      <c r="A374" s="4">
        <v>367</v>
      </c>
      <c r="B374" s="4" t="s">
        <v>356</v>
      </c>
      <c r="C374" s="4" t="s">
        <v>1219</v>
      </c>
      <c r="D374" s="4" t="s">
        <v>308</v>
      </c>
      <c r="E374" s="4" t="s">
        <v>775</v>
      </c>
      <c r="F374" s="4" t="s">
        <v>782</v>
      </c>
      <c r="G374" s="14">
        <v>11000</v>
      </c>
      <c r="H374" s="4">
        <v>0</v>
      </c>
      <c r="I374" s="14">
        <v>11000</v>
      </c>
      <c r="J374" s="14">
        <v>315.7</v>
      </c>
      <c r="K374" s="14">
        <v>0</v>
      </c>
      <c r="L374" s="14">
        <v>334.4</v>
      </c>
      <c r="M374" s="14">
        <v>25</v>
      </c>
      <c r="N374" s="14">
        <f t="shared" si="14"/>
        <v>675.09999999999991</v>
      </c>
      <c r="O374" s="14">
        <f t="shared" si="13"/>
        <v>10324.9</v>
      </c>
      <c r="Q374" s="25"/>
      <c r="R374" s="18"/>
      <c r="S374" s="18"/>
    </row>
    <row r="375" spans="1:19" ht="24.75" customHeight="1" x14ac:dyDescent="0.25">
      <c r="A375" s="4">
        <v>368</v>
      </c>
      <c r="B375" s="4" t="s">
        <v>394</v>
      </c>
      <c r="C375" s="4" t="s">
        <v>1219</v>
      </c>
      <c r="D375" s="4" t="s">
        <v>160</v>
      </c>
      <c r="E375" s="4" t="s">
        <v>775</v>
      </c>
      <c r="F375" s="4" t="s">
        <v>782</v>
      </c>
      <c r="G375" s="14">
        <v>11000</v>
      </c>
      <c r="H375" s="4">
        <v>0</v>
      </c>
      <c r="I375" s="14">
        <v>11000</v>
      </c>
      <c r="J375" s="14">
        <v>315.7</v>
      </c>
      <c r="K375" s="14">
        <v>0</v>
      </c>
      <c r="L375" s="14">
        <v>334.4</v>
      </c>
      <c r="M375" s="14">
        <v>25</v>
      </c>
      <c r="N375" s="14">
        <f t="shared" si="14"/>
        <v>675.09999999999991</v>
      </c>
      <c r="O375" s="14">
        <f t="shared" si="13"/>
        <v>10324.9</v>
      </c>
      <c r="Q375" s="25"/>
      <c r="R375" s="18"/>
      <c r="S375" s="18"/>
    </row>
    <row r="376" spans="1:19" ht="24.75" customHeight="1" x14ac:dyDescent="0.25">
      <c r="A376" s="4">
        <v>369</v>
      </c>
      <c r="B376" s="4" t="s">
        <v>399</v>
      </c>
      <c r="C376" s="4" t="s">
        <v>1219</v>
      </c>
      <c r="D376" s="4" t="s">
        <v>160</v>
      </c>
      <c r="E376" s="4" t="s">
        <v>775</v>
      </c>
      <c r="F376" s="4" t="s">
        <v>782</v>
      </c>
      <c r="G376" s="14">
        <v>11000</v>
      </c>
      <c r="H376" s="4">
        <v>0</v>
      </c>
      <c r="I376" s="14">
        <v>11000</v>
      </c>
      <c r="J376" s="14">
        <v>315.7</v>
      </c>
      <c r="K376" s="14">
        <v>0</v>
      </c>
      <c r="L376" s="14">
        <v>334.4</v>
      </c>
      <c r="M376" s="14">
        <v>25</v>
      </c>
      <c r="N376" s="14">
        <f t="shared" si="14"/>
        <v>675.09999999999991</v>
      </c>
      <c r="O376" s="14">
        <f t="shared" si="13"/>
        <v>10324.9</v>
      </c>
      <c r="Q376" s="25"/>
      <c r="R376" s="18"/>
      <c r="S376" s="18"/>
    </row>
    <row r="377" spans="1:19" ht="24.75" customHeight="1" x14ac:dyDescent="0.25">
      <c r="A377" s="4">
        <v>370</v>
      </c>
      <c r="B377" s="4" t="s">
        <v>401</v>
      </c>
      <c r="C377" s="4" t="s">
        <v>1219</v>
      </c>
      <c r="D377" s="4" t="s">
        <v>139</v>
      </c>
      <c r="E377" s="4" t="s">
        <v>775</v>
      </c>
      <c r="F377" s="4" t="s">
        <v>783</v>
      </c>
      <c r="G377" s="14">
        <v>11000</v>
      </c>
      <c r="H377" s="4">
        <v>0</v>
      </c>
      <c r="I377" s="14">
        <v>11000</v>
      </c>
      <c r="J377" s="14">
        <v>315.7</v>
      </c>
      <c r="K377" s="14">
        <v>0</v>
      </c>
      <c r="L377" s="14">
        <v>334.4</v>
      </c>
      <c r="M377" s="32">
        <v>825</v>
      </c>
      <c r="N377" s="14">
        <f t="shared" si="14"/>
        <v>1475.1</v>
      </c>
      <c r="O377" s="14">
        <f t="shared" si="13"/>
        <v>9524.9</v>
      </c>
      <c r="Q377" s="25"/>
      <c r="R377" s="18"/>
      <c r="S377" s="18"/>
    </row>
    <row r="378" spans="1:19" ht="24.75" customHeight="1" x14ac:dyDescent="0.25">
      <c r="A378" s="4">
        <v>371</v>
      </c>
      <c r="B378" s="4" t="s">
        <v>411</v>
      </c>
      <c r="C378" s="4" t="s">
        <v>1219</v>
      </c>
      <c r="D378" s="4" t="s">
        <v>160</v>
      </c>
      <c r="E378" s="4" t="s">
        <v>775</v>
      </c>
      <c r="F378" s="4" t="s">
        <v>782</v>
      </c>
      <c r="G378" s="14">
        <v>11000</v>
      </c>
      <c r="H378" s="4">
        <v>0</v>
      </c>
      <c r="I378" s="14">
        <v>11000</v>
      </c>
      <c r="J378" s="14">
        <v>315.7</v>
      </c>
      <c r="K378" s="14">
        <v>0</v>
      </c>
      <c r="L378" s="14">
        <v>334.4</v>
      </c>
      <c r="M378" s="14">
        <v>25</v>
      </c>
      <c r="N378" s="14">
        <f t="shared" si="14"/>
        <v>675.09999999999991</v>
      </c>
      <c r="O378" s="14">
        <f t="shared" si="13"/>
        <v>10324.9</v>
      </c>
      <c r="Q378" s="25"/>
      <c r="R378" s="18"/>
      <c r="S378" s="18"/>
    </row>
    <row r="379" spans="1:19" ht="24.75" customHeight="1" x14ac:dyDescent="0.25">
      <c r="A379" s="4">
        <v>372</v>
      </c>
      <c r="B379" s="4" t="s">
        <v>415</v>
      </c>
      <c r="C379" s="4" t="s">
        <v>1219</v>
      </c>
      <c r="D379" s="4" t="s">
        <v>148</v>
      </c>
      <c r="E379" s="4" t="s">
        <v>775</v>
      </c>
      <c r="F379" s="4" t="s">
        <v>782</v>
      </c>
      <c r="G379" s="14">
        <v>11000</v>
      </c>
      <c r="H379" s="4">
        <v>0</v>
      </c>
      <c r="I379" s="14">
        <v>11000</v>
      </c>
      <c r="J379" s="14">
        <v>315.7</v>
      </c>
      <c r="K379" s="14">
        <v>0</v>
      </c>
      <c r="L379" s="14">
        <v>334.4</v>
      </c>
      <c r="M379" s="32">
        <v>1592.87</v>
      </c>
      <c r="N379" s="14">
        <f t="shared" si="14"/>
        <v>2242.9699999999998</v>
      </c>
      <c r="O379" s="14">
        <f t="shared" si="13"/>
        <v>8757.0300000000007</v>
      </c>
      <c r="Q379" s="25"/>
      <c r="R379" s="18"/>
      <c r="S379" s="18"/>
    </row>
    <row r="380" spans="1:19" ht="24.75" customHeight="1" x14ac:dyDescent="0.25">
      <c r="A380" s="4">
        <v>373</v>
      </c>
      <c r="B380" s="4" t="s">
        <v>422</v>
      </c>
      <c r="C380" s="4" t="s">
        <v>1219</v>
      </c>
      <c r="D380" s="4" t="s">
        <v>160</v>
      </c>
      <c r="E380" s="4" t="s">
        <v>775</v>
      </c>
      <c r="F380" s="4" t="s">
        <v>782</v>
      </c>
      <c r="G380" s="14">
        <v>11000</v>
      </c>
      <c r="H380" s="4">
        <v>0</v>
      </c>
      <c r="I380" s="14">
        <v>11000</v>
      </c>
      <c r="J380" s="14">
        <v>315.7</v>
      </c>
      <c r="K380" s="14">
        <v>0</v>
      </c>
      <c r="L380" s="14">
        <v>334.4</v>
      </c>
      <c r="M380" s="14">
        <v>25</v>
      </c>
      <c r="N380" s="14">
        <f t="shared" si="14"/>
        <v>675.09999999999991</v>
      </c>
      <c r="O380" s="14">
        <f t="shared" si="13"/>
        <v>10324.9</v>
      </c>
      <c r="Q380" s="25"/>
      <c r="R380" s="18"/>
      <c r="S380" s="18"/>
    </row>
    <row r="381" spans="1:19" ht="24.75" customHeight="1" x14ac:dyDescent="0.25">
      <c r="A381" s="4">
        <v>374</v>
      </c>
      <c r="B381" s="4" t="s">
        <v>433</v>
      </c>
      <c r="C381" s="4" t="s">
        <v>1219</v>
      </c>
      <c r="D381" s="4" t="s">
        <v>156</v>
      </c>
      <c r="E381" s="4" t="s">
        <v>775</v>
      </c>
      <c r="F381" s="4" t="s">
        <v>782</v>
      </c>
      <c r="G381" s="14">
        <v>11000</v>
      </c>
      <c r="H381" s="4">
        <v>0</v>
      </c>
      <c r="I381" s="14">
        <v>11000</v>
      </c>
      <c r="J381" s="14">
        <v>315.7</v>
      </c>
      <c r="K381" s="14">
        <v>0</v>
      </c>
      <c r="L381" s="14">
        <v>334.4</v>
      </c>
      <c r="M381" s="14">
        <v>1537.45</v>
      </c>
      <c r="N381" s="14">
        <f t="shared" si="14"/>
        <v>2187.5500000000002</v>
      </c>
      <c r="O381" s="14">
        <f t="shared" si="13"/>
        <v>8812.4500000000007</v>
      </c>
      <c r="Q381" s="25"/>
      <c r="R381" s="18"/>
      <c r="S381" s="18"/>
    </row>
    <row r="382" spans="1:19" ht="24.75" customHeight="1" x14ac:dyDescent="0.25">
      <c r="A382" s="4">
        <v>375</v>
      </c>
      <c r="B382" s="4" t="s">
        <v>463</v>
      </c>
      <c r="C382" s="4" t="s">
        <v>1219</v>
      </c>
      <c r="D382" s="4" t="s">
        <v>21</v>
      </c>
      <c r="E382" s="4" t="s">
        <v>776</v>
      </c>
      <c r="F382" s="4" t="s">
        <v>782</v>
      </c>
      <c r="G382" s="14">
        <v>50000</v>
      </c>
      <c r="H382" s="4">
        <v>0</v>
      </c>
      <c r="I382" s="14">
        <v>50000</v>
      </c>
      <c r="J382" s="14">
        <v>1435</v>
      </c>
      <c r="K382" s="14">
        <v>1627.13</v>
      </c>
      <c r="L382" s="14">
        <v>1520</v>
      </c>
      <c r="M382" s="14">
        <v>2537.4499999999998</v>
      </c>
      <c r="N382" s="14">
        <f t="shared" si="14"/>
        <v>7119.58</v>
      </c>
      <c r="O382" s="14">
        <f t="shared" si="13"/>
        <v>42880.42</v>
      </c>
      <c r="Q382" s="25"/>
      <c r="R382" s="18"/>
      <c r="S382" s="18"/>
    </row>
    <row r="383" spans="1:19" ht="24.75" customHeight="1" x14ac:dyDescent="0.25">
      <c r="A383" s="4">
        <v>376</v>
      </c>
      <c r="B383" s="4" t="s">
        <v>472</v>
      </c>
      <c r="C383" s="4" t="s">
        <v>1219</v>
      </c>
      <c r="D383" s="4" t="s">
        <v>473</v>
      </c>
      <c r="E383" s="4" t="s">
        <v>775</v>
      </c>
      <c r="F383" s="4" t="s">
        <v>783</v>
      </c>
      <c r="G383" s="14">
        <v>26250</v>
      </c>
      <c r="H383" s="4">
        <v>0</v>
      </c>
      <c r="I383" s="14">
        <v>26250</v>
      </c>
      <c r="J383" s="14">
        <v>753.38</v>
      </c>
      <c r="K383" s="14">
        <v>0</v>
      </c>
      <c r="L383" s="14">
        <v>798</v>
      </c>
      <c r="M383" s="32">
        <v>9234.01</v>
      </c>
      <c r="N383" s="14">
        <f t="shared" si="14"/>
        <v>10785.39</v>
      </c>
      <c r="O383" s="14">
        <f t="shared" si="13"/>
        <v>15464.61</v>
      </c>
      <c r="Q383" s="25"/>
      <c r="R383" s="18"/>
      <c r="S383" s="18"/>
    </row>
    <row r="384" spans="1:19" ht="24.75" customHeight="1" x14ac:dyDescent="0.25">
      <c r="A384" s="4">
        <v>377</v>
      </c>
      <c r="B384" s="4" t="s">
        <v>502</v>
      </c>
      <c r="C384" s="4" t="s">
        <v>1219</v>
      </c>
      <c r="D384" s="4" t="s">
        <v>160</v>
      </c>
      <c r="E384" s="4" t="s">
        <v>775</v>
      </c>
      <c r="F384" s="4" t="s">
        <v>782</v>
      </c>
      <c r="G384" s="14">
        <v>11000</v>
      </c>
      <c r="H384" s="4">
        <v>0</v>
      </c>
      <c r="I384" s="14">
        <v>11000</v>
      </c>
      <c r="J384" s="14">
        <v>315.7</v>
      </c>
      <c r="K384" s="14">
        <v>0</v>
      </c>
      <c r="L384" s="14">
        <v>334.4</v>
      </c>
      <c r="M384" s="14">
        <v>25</v>
      </c>
      <c r="N384" s="14">
        <f t="shared" si="14"/>
        <v>675.09999999999991</v>
      </c>
      <c r="O384" s="14">
        <f t="shared" ref="O384:O445" si="15">+I384-N384</f>
        <v>10324.9</v>
      </c>
      <c r="Q384" s="25"/>
      <c r="R384" s="18"/>
      <c r="S384" s="18"/>
    </row>
    <row r="385" spans="1:19" ht="24.75" customHeight="1" x14ac:dyDescent="0.25">
      <c r="A385" s="4">
        <v>378</v>
      </c>
      <c r="B385" s="4" t="s">
        <v>503</v>
      </c>
      <c r="C385" s="4" t="s">
        <v>1219</v>
      </c>
      <c r="D385" s="4" t="s">
        <v>160</v>
      </c>
      <c r="E385" s="4" t="s">
        <v>775</v>
      </c>
      <c r="F385" s="4" t="s">
        <v>782</v>
      </c>
      <c r="G385" s="14">
        <v>11000</v>
      </c>
      <c r="H385" s="4">
        <v>0</v>
      </c>
      <c r="I385" s="14">
        <v>11000</v>
      </c>
      <c r="J385" s="14">
        <v>315.7</v>
      </c>
      <c r="K385" s="14">
        <v>0</v>
      </c>
      <c r="L385" s="14">
        <v>334.4</v>
      </c>
      <c r="M385" s="14">
        <v>25</v>
      </c>
      <c r="N385" s="14">
        <f t="shared" si="14"/>
        <v>675.09999999999991</v>
      </c>
      <c r="O385" s="14">
        <f t="shared" si="15"/>
        <v>10324.9</v>
      </c>
      <c r="Q385" s="25"/>
      <c r="R385" s="18"/>
      <c r="S385" s="18"/>
    </row>
    <row r="386" spans="1:19" ht="24.75" customHeight="1" x14ac:dyDescent="0.25">
      <c r="A386" s="4">
        <v>379</v>
      </c>
      <c r="B386" s="4" t="s">
        <v>504</v>
      </c>
      <c r="C386" s="4" t="s">
        <v>1219</v>
      </c>
      <c r="D386" s="4" t="s">
        <v>160</v>
      </c>
      <c r="E386" s="4" t="s">
        <v>775</v>
      </c>
      <c r="F386" s="4" t="s">
        <v>782</v>
      </c>
      <c r="G386" s="14">
        <v>11000</v>
      </c>
      <c r="H386" s="4">
        <v>0</v>
      </c>
      <c r="I386" s="14">
        <v>11000</v>
      </c>
      <c r="J386" s="14">
        <v>315.7</v>
      </c>
      <c r="K386" s="14">
        <v>0</v>
      </c>
      <c r="L386" s="14">
        <v>334.4</v>
      </c>
      <c r="M386" s="14">
        <v>25</v>
      </c>
      <c r="N386" s="14">
        <f t="shared" si="14"/>
        <v>675.09999999999991</v>
      </c>
      <c r="O386" s="14">
        <f t="shared" si="15"/>
        <v>10324.9</v>
      </c>
      <c r="Q386" s="25"/>
      <c r="R386" s="18"/>
      <c r="S386" s="18"/>
    </row>
    <row r="387" spans="1:19" ht="24.75" customHeight="1" x14ac:dyDescent="0.25">
      <c r="A387" s="4">
        <v>380</v>
      </c>
      <c r="B387" s="4" t="s">
        <v>505</v>
      </c>
      <c r="C387" s="4" t="s">
        <v>1219</v>
      </c>
      <c r="D387" s="4" t="s">
        <v>160</v>
      </c>
      <c r="E387" s="4" t="s">
        <v>775</v>
      </c>
      <c r="F387" s="4" t="s">
        <v>782</v>
      </c>
      <c r="G387" s="14">
        <v>11000</v>
      </c>
      <c r="H387" s="4">
        <v>0</v>
      </c>
      <c r="I387" s="14">
        <v>11000</v>
      </c>
      <c r="J387" s="14">
        <v>315.7</v>
      </c>
      <c r="K387" s="14">
        <v>0</v>
      </c>
      <c r="L387" s="14">
        <v>334.4</v>
      </c>
      <c r="M387" s="14">
        <v>25</v>
      </c>
      <c r="N387" s="14">
        <f t="shared" si="14"/>
        <v>675.09999999999991</v>
      </c>
      <c r="O387" s="14">
        <f t="shared" si="15"/>
        <v>10324.9</v>
      </c>
      <c r="Q387" s="25"/>
      <c r="R387" s="18"/>
      <c r="S387" s="18"/>
    </row>
    <row r="388" spans="1:19" ht="24.75" customHeight="1" x14ac:dyDescent="0.25">
      <c r="A388" s="4">
        <v>381</v>
      </c>
      <c r="B388" s="4" t="s">
        <v>509</v>
      </c>
      <c r="C388" s="4" t="s">
        <v>1219</v>
      </c>
      <c r="D388" s="4" t="s">
        <v>160</v>
      </c>
      <c r="E388" s="4" t="s">
        <v>775</v>
      </c>
      <c r="F388" s="4" t="s">
        <v>782</v>
      </c>
      <c r="G388" s="14">
        <v>11000</v>
      </c>
      <c r="H388" s="4">
        <v>0</v>
      </c>
      <c r="I388" s="14">
        <v>11000</v>
      </c>
      <c r="J388" s="14">
        <v>315.7</v>
      </c>
      <c r="K388" s="14">
        <v>0</v>
      </c>
      <c r="L388" s="14">
        <v>334.4</v>
      </c>
      <c r="M388" s="14">
        <v>25</v>
      </c>
      <c r="N388" s="14">
        <f t="shared" si="14"/>
        <v>675.09999999999991</v>
      </c>
      <c r="O388" s="14">
        <f t="shared" si="15"/>
        <v>10324.9</v>
      </c>
      <c r="Q388" s="25"/>
      <c r="R388" s="18"/>
      <c r="S388" s="18"/>
    </row>
    <row r="389" spans="1:19" ht="24.75" customHeight="1" x14ac:dyDescent="0.25">
      <c r="A389" s="4">
        <v>382</v>
      </c>
      <c r="B389" s="4" t="s">
        <v>519</v>
      </c>
      <c r="C389" s="4" t="s">
        <v>1219</v>
      </c>
      <c r="D389" s="4" t="s">
        <v>36</v>
      </c>
      <c r="E389" s="4" t="s">
        <v>776</v>
      </c>
      <c r="F389" s="4" t="s">
        <v>782</v>
      </c>
      <c r="G389" s="14">
        <v>26565</v>
      </c>
      <c r="H389" s="4">
        <v>0</v>
      </c>
      <c r="I389" s="14">
        <v>26565</v>
      </c>
      <c r="J389" s="14">
        <v>762.42</v>
      </c>
      <c r="K389" s="14">
        <v>0</v>
      </c>
      <c r="L389" s="14">
        <v>807.58</v>
      </c>
      <c r="M389" s="14">
        <v>25</v>
      </c>
      <c r="N389" s="14">
        <f t="shared" si="14"/>
        <v>1595</v>
      </c>
      <c r="O389" s="14">
        <f t="shared" si="15"/>
        <v>24970</v>
      </c>
      <c r="Q389" s="25"/>
      <c r="R389" s="18"/>
      <c r="S389" s="18"/>
    </row>
    <row r="390" spans="1:19" ht="24.75" customHeight="1" x14ac:dyDescent="0.25">
      <c r="A390" s="4">
        <v>383</v>
      </c>
      <c r="B390" s="4" t="s">
        <v>529</v>
      </c>
      <c r="C390" s="4" t="s">
        <v>1219</v>
      </c>
      <c r="D390" s="4" t="s">
        <v>94</v>
      </c>
      <c r="E390" s="4" t="s">
        <v>774</v>
      </c>
      <c r="F390" s="4" t="s">
        <v>782</v>
      </c>
      <c r="G390" s="14">
        <v>35000</v>
      </c>
      <c r="H390" s="4">
        <v>0</v>
      </c>
      <c r="I390" s="14">
        <v>35000</v>
      </c>
      <c r="J390" s="14">
        <v>1004.5</v>
      </c>
      <c r="K390" s="14">
        <v>0</v>
      </c>
      <c r="L390" s="14">
        <v>1064</v>
      </c>
      <c r="M390" s="32">
        <v>3449.9</v>
      </c>
      <c r="N390" s="14">
        <f>+J390+K390+L390+M390</f>
        <v>5518.4</v>
      </c>
      <c r="O390" s="14">
        <f>+I390-N390</f>
        <v>29481.599999999999</v>
      </c>
      <c r="Q390" s="25"/>
      <c r="R390" s="18"/>
      <c r="S390" s="18"/>
    </row>
    <row r="391" spans="1:19" ht="24.75" customHeight="1" x14ac:dyDescent="0.25">
      <c r="A391" s="4">
        <v>384</v>
      </c>
      <c r="B391" s="4" t="s">
        <v>534</v>
      </c>
      <c r="C391" s="4" t="s">
        <v>1219</v>
      </c>
      <c r="D391" s="4" t="s">
        <v>94</v>
      </c>
      <c r="E391" s="4" t="s">
        <v>774</v>
      </c>
      <c r="F391" s="4" t="s">
        <v>782</v>
      </c>
      <c r="G391" s="14">
        <v>35000</v>
      </c>
      <c r="H391" s="4">
        <v>0</v>
      </c>
      <c r="I391" s="14">
        <v>35000</v>
      </c>
      <c r="J391" s="14">
        <v>1004.5</v>
      </c>
      <c r="K391" s="14">
        <v>0</v>
      </c>
      <c r="L391" s="14">
        <v>1064</v>
      </c>
      <c r="M391" s="14">
        <v>425</v>
      </c>
      <c r="N391" s="14">
        <f t="shared" si="14"/>
        <v>2493.5</v>
      </c>
      <c r="O391" s="14">
        <f t="shared" si="15"/>
        <v>32506.5</v>
      </c>
      <c r="Q391" s="25"/>
      <c r="R391" s="18"/>
      <c r="S391" s="18"/>
    </row>
    <row r="392" spans="1:19" ht="24.75" customHeight="1" x14ac:dyDescent="0.25">
      <c r="A392" s="4">
        <v>385</v>
      </c>
      <c r="B392" s="4" t="s">
        <v>584</v>
      </c>
      <c r="C392" s="4" t="s">
        <v>1219</v>
      </c>
      <c r="D392" s="4" t="s">
        <v>21</v>
      </c>
      <c r="E392" s="4" t="s">
        <v>776</v>
      </c>
      <c r="F392" s="4" t="s">
        <v>782</v>
      </c>
      <c r="G392" s="14">
        <v>40000</v>
      </c>
      <c r="H392" s="4">
        <v>0</v>
      </c>
      <c r="I392" s="14">
        <v>40000</v>
      </c>
      <c r="J392" s="14">
        <v>1148</v>
      </c>
      <c r="K392" s="14">
        <v>215.78</v>
      </c>
      <c r="L392" s="14">
        <v>1216</v>
      </c>
      <c r="M392" s="14">
        <v>1937.45</v>
      </c>
      <c r="N392" s="14">
        <f t="shared" si="14"/>
        <v>4517.2299999999996</v>
      </c>
      <c r="O392" s="14">
        <f t="shared" si="15"/>
        <v>35482.770000000004</v>
      </c>
      <c r="Q392" s="25"/>
      <c r="R392" s="18"/>
      <c r="S392" s="18"/>
    </row>
    <row r="393" spans="1:19" ht="24.75" customHeight="1" x14ac:dyDescent="0.25">
      <c r="A393" s="4">
        <v>386</v>
      </c>
      <c r="B393" s="4" t="s">
        <v>614</v>
      </c>
      <c r="C393" s="4" t="s">
        <v>1219</v>
      </c>
      <c r="D393" s="4" t="s">
        <v>21</v>
      </c>
      <c r="E393" s="4" t="s">
        <v>776</v>
      </c>
      <c r="F393" s="4" t="s">
        <v>782</v>
      </c>
      <c r="G393" s="14">
        <v>50000</v>
      </c>
      <c r="H393" s="4">
        <v>0</v>
      </c>
      <c r="I393" s="14">
        <v>50000</v>
      </c>
      <c r="J393" s="14">
        <v>1435</v>
      </c>
      <c r="K393" s="14">
        <v>1627.13</v>
      </c>
      <c r="L393" s="14">
        <v>1520</v>
      </c>
      <c r="M393" s="14">
        <v>2437.4499999999998</v>
      </c>
      <c r="N393" s="14">
        <f t="shared" si="14"/>
        <v>7019.58</v>
      </c>
      <c r="O393" s="14">
        <f t="shared" si="15"/>
        <v>42980.42</v>
      </c>
      <c r="Q393" s="25"/>
      <c r="R393" s="18"/>
      <c r="S393" s="18"/>
    </row>
    <row r="394" spans="1:19" ht="24.75" customHeight="1" x14ac:dyDescent="0.25">
      <c r="A394" s="4">
        <v>387</v>
      </c>
      <c r="B394" s="4" t="s">
        <v>623</v>
      </c>
      <c r="C394" s="4" t="s">
        <v>1219</v>
      </c>
      <c r="D394" s="4" t="s">
        <v>21</v>
      </c>
      <c r="E394" s="4" t="s">
        <v>776</v>
      </c>
      <c r="F394" s="4" t="s">
        <v>782</v>
      </c>
      <c r="G394" s="14">
        <v>50000</v>
      </c>
      <c r="H394" s="4">
        <v>0</v>
      </c>
      <c r="I394" s="14">
        <v>50000</v>
      </c>
      <c r="J394" s="14">
        <v>1435</v>
      </c>
      <c r="K394" s="14">
        <v>1854</v>
      </c>
      <c r="L394" s="14">
        <v>1520</v>
      </c>
      <c r="M394" s="14">
        <v>425</v>
      </c>
      <c r="N394" s="14">
        <f t="shared" si="14"/>
        <v>5234</v>
      </c>
      <c r="O394" s="14">
        <f t="shared" si="15"/>
        <v>44766</v>
      </c>
      <c r="Q394" s="25"/>
      <c r="R394" s="18"/>
      <c r="S394" s="18"/>
    </row>
    <row r="395" spans="1:19" ht="24.75" customHeight="1" x14ac:dyDescent="0.25">
      <c r="A395" s="4">
        <v>388</v>
      </c>
      <c r="B395" s="4" t="s">
        <v>631</v>
      </c>
      <c r="C395" s="4" t="s">
        <v>1219</v>
      </c>
      <c r="D395" s="4" t="s">
        <v>21</v>
      </c>
      <c r="E395" s="4" t="s">
        <v>776</v>
      </c>
      <c r="F395" s="4" t="s">
        <v>783</v>
      </c>
      <c r="G395" s="14">
        <v>50000</v>
      </c>
      <c r="H395" s="4">
        <v>0</v>
      </c>
      <c r="I395" s="14">
        <v>50000</v>
      </c>
      <c r="J395" s="14">
        <v>1435</v>
      </c>
      <c r="K395" s="14">
        <v>1854</v>
      </c>
      <c r="L395" s="14">
        <v>1520</v>
      </c>
      <c r="M395" s="14">
        <v>25</v>
      </c>
      <c r="N395" s="14">
        <f t="shared" si="14"/>
        <v>4834</v>
      </c>
      <c r="O395" s="14">
        <f t="shared" si="15"/>
        <v>45166</v>
      </c>
      <c r="Q395" s="25"/>
      <c r="R395" s="18"/>
      <c r="S395" s="18"/>
    </row>
    <row r="396" spans="1:19" ht="24.75" customHeight="1" x14ac:dyDescent="0.25">
      <c r="A396" s="4">
        <v>389</v>
      </c>
      <c r="B396" s="4" t="s">
        <v>641</v>
      </c>
      <c r="C396" s="4" t="s">
        <v>1219</v>
      </c>
      <c r="D396" s="4" t="s">
        <v>148</v>
      </c>
      <c r="E396" s="4" t="s">
        <v>775</v>
      </c>
      <c r="F396" s="4" t="s">
        <v>782</v>
      </c>
      <c r="G396" s="14">
        <v>11000</v>
      </c>
      <c r="H396" s="4">
        <v>0</v>
      </c>
      <c r="I396" s="14">
        <v>11000</v>
      </c>
      <c r="J396" s="14">
        <v>315.7</v>
      </c>
      <c r="K396" s="14">
        <v>0</v>
      </c>
      <c r="L396" s="14">
        <v>334.4</v>
      </c>
      <c r="M396" s="14">
        <v>2131.8200000000002</v>
      </c>
      <c r="N396" s="14">
        <f t="shared" si="14"/>
        <v>2781.92</v>
      </c>
      <c r="O396" s="14">
        <f t="shared" si="15"/>
        <v>8218.08</v>
      </c>
      <c r="Q396" s="25"/>
      <c r="R396" s="18"/>
      <c r="S396" s="18"/>
    </row>
    <row r="397" spans="1:19" ht="24.75" customHeight="1" x14ac:dyDescent="0.25">
      <c r="A397" s="4">
        <v>390</v>
      </c>
      <c r="B397" s="4" t="s">
        <v>648</v>
      </c>
      <c r="C397" s="4" t="s">
        <v>1219</v>
      </c>
      <c r="D397" s="4" t="s">
        <v>21</v>
      </c>
      <c r="E397" s="4" t="s">
        <v>776</v>
      </c>
      <c r="F397" s="4" t="s">
        <v>782</v>
      </c>
      <c r="G397" s="14">
        <v>45000</v>
      </c>
      <c r="H397" s="4">
        <v>0</v>
      </c>
      <c r="I397" s="14">
        <v>45000</v>
      </c>
      <c r="J397" s="14">
        <f>+I397*2.87%</f>
        <v>1291.5</v>
      </c>
      <c r="K397" s="14">
        <v>1148.33</v>
      </c>
      <c r="L397" s="14">
        <f>+I397*3.04%</f>
        <v>1368</v>
      </c>
      <c r="M397" s="14">
        <v>25</v>
      </c>
      <c r="N397" s="14">
        <f t="shared" si="14"/>
        <v>3832.83</v>
      </c>
      <c r="O397" s="14">
        <f t="shared" si="15"/>
        <v>41167.17</v>
      </c>
      <c r="Q397" s="25"/>
      <c r="R397" s="18"/>
      <c r="S397" s="18"/>
    </row>
    <row r="398" spans="1:19" ht="24.75" customHeight="1" x14ac:dyDescent="0.25">
      <c r="A398" s="4">
        <v>391</v>
      </c>
      <c r="B398" s="4" t="s">
        <v>651</v>
      </c>
      <c r="C398" s="4" t="s">
        <v>1219</v>
      </c>
      <c r="D398" s="4" t="s">
        <v>148</v>
      </c>
      <c r="E398" s="4" t="s">
        <v>775</v>
      </c>
      <c r="F398" s="4" t="s">
        <v>782</v>
      </c>
      <c r="G398" s="14">
        <v>11000</v>
      </c>
      <c r="H398" s="4">
        <v>0</v>
      </c>
      <c r="I398" s="14">
        <v>11000</v>
      </c>
      <c r="J398" s="14">
        <v>315.7</v>
      </c>
      <c r="K398" s="14">
        <v>0</v>
      </c>
      <c r="L398" s="14">
        <v>334.4</v>
      </c>
      <c r="M398" s="14">
        <v>25</v>
      </c>
      <c r="N398" s="14">
        <f t="shared" si="14"/>
        <v>675.09999999999991</v>
      </c>
      <c r="O398" s="14">
        <f t="shared" si="15"/>
        <v>10324.9</v>
      </c>
      <c r="Q398" s="25"/>
      <c r="R398" s="18"/>
      <c r="S398" s="18"/>
    </row>
    <row r="399" spans="1:19" ht="24.75" customHeight="1" x14ac:dyDescent="0.25">
      <c r="A399" s="4">
        <v>392</v>
      </c>
      <c r="B399" s="4" t="s">
        <v>672</v>
      </c>
      <c r="C399" s="4" t="s">
        <v>1219</v>
      </c>
      <c r="D399" s="4" t="s">
        <v>148</v>
      </c>
      <c r="E399" s="4" t="s">
        <v>775</v>
      </c>
      <c r="F399" s="4" t="s">
        <v>782</v>
      </c>
      <c r="G399" s="14">
        <v>11000</v>
      </c>
      <c r="H399" s="4">
        <v>0</v>
      </c>
      <c r="I399" s="14">
        <v>11000</v>
      </c>
      <c r="J399" s="14">
        <v>315.7</v>
      </c>
      <c r="K399" s="14">
        <v>0</v>
      </c>
      <c r="L399" s="14">
        <v>334.4</v>
      </c>
      <c r="M399" s="14">
        <v>25</v>
      </c>
      <c r="N399" s="14">
        <f t="shared" si="14"/>
        <v>675.09999999999991</v>
      </c>
      <c r="O399" s="14">
        <f t="shared" si="15"/>
        <v>10324.9</v>
      </c>
      <c r="Q399" s="25"/>
      <c r="R399" s="18"/>
      <c r="S399" s="18"/>
    </row>
    <row r="400" spans="1:19" ht="24.75" customHeight="1" x14ac:dyDescent="0.25">
      <c r="A400" s="4">
        <v>393</v>
      </c>
      <c r="B400" s="4" t="s">
        <v>697</v>
      </c>
      <c r="C400" s="4" t="s">
        <v>1219</v>
      </c>
      <c r="D400" s="4" t="s">
        <v>148</v>
      </c>
      <c r="E400" s="4" t="s">
        <v>775</v>
      </c>
      <c r="F400" s="4" t="s">
        <v>782</v>
      </c>
      <c r="G400" s="14">
        <v>11000</v>
      </c>
      <c r="H400" s="4">
        <v>0</v>
      </c>
      <c r="I400" s="14">
        <v>11000</v>
      </c>
      <c r="J400" s="14">
        <v>315.7</v>
      </c>
      <c r="K400" s="14">
        <v>0</v>
      </c>
      <c r="L400" s="14">
        <v>334.4</v>
      </c>
      <c r="M400" s="14">
        <v>1876.81</v>
      </c>
      <c r="N400" s="14">
        <f t="shared" si="14"/>
        <v>2526.91</v>
      </c>
      <c r="O400" s="14">
        <f t="shared" si="15"/>
        <v>8473.09</v>
      </c>
      <c r="Q400" s="25"/>
      <c r="R400" s="18"/>
      <c r="S400" s="18"/>
    </row>
    <row r="401" spans="1:19" ht="24.75" customHeight="1" x14ac:dyDescent="0.25">
      <c r="A401" s="4">
        <v>394</v>
      </c>
      <c r="B401" s="4" t="s">
        <v>712</v>
      </c>
      <c r="C401" s="4" t="s">
        <v>1219</v>
      </c>
      <c r="D401" s="4" t="s">
        <v>160</v>
      </c>
      <c r="E401" s="4" t="s">
        <v>775</v>
      </c>
      <c r="F401" s="4" t="s">
        <v>782</v>
      </c>
      <c r="G401" s="14">
        <v>11000</v>
      </c>
      <c r="H401" s="4">
        <v>0</v>
      </c>
      <c r="I401" s="14">
        <v>11000</v>
      </c>
      <c r="J401" s="14">
        <v>315.7</v>
      </c>
      <c r="K401" s="14">
        <v>0</v>
      </c>
      <c r="L401" s="14">
        <v>334.4</v>
      </c>
      <c r="M401" s="14">
        <v>3049.9</v>
      </c>
      <c r="N401" s="14">
        <f t="shared" si="14"/>
        <v>3700</v>
      </c>
      <c r="O401" s="14">
        <f t="shared" si="15"/>
        <v>7300</v>
      </c>
      <c r="Q401" s="25"/>
      <c r="R401" s="18"/>
      <c r="S401" s="18"/>
    </row>
    <row r="402" spans="1:19" ht="24.75" customHeight="1" x14ac:dyDescent="0.25">
      <c r="A402" s="4">
        <v>395</v>
      </c>
      <c r="B402" s="4" t="s">
        <v>714</v>
      </c>
      <c r="C402" s="4" t="s">
        <v>1219</v>
      </c>
      <c r="D402" s="4" t="s">
        <v>36</v>
      </c>
      <c r="E402" s="4" t="s">
        <v>774</v>
      </c>
      <c r="F402" s="4" t="s">
        <v>782</v>
      </c>
      <c r="G402" s="14">
        <v>50000</v>
      </c>
      <c r="H402" s="4">
        <v>0</v>
      </c>
      <c r="I402" s="14">
        <v>50000</v>
      </c>
      <c r="J402" s="14">
        <v>1435</v>
      </c>
      <c r="K402" s="14">
        <v>1854</v>
      </c>
      <c r="L402" s="14">
        <v>1520</v>
      </c>
      <c r="M402" s="14">
        <v>625</v>
      </c>
      <c r="N402" s="14">
        <f t="shared" si="14"/>
        <v>5434</v>
      </c>
      <c r="O402" s="14">
        <f t="shared" si="15"/>
        <v>44566</v>
      </c>
      <c r="Q402" s="25"/>
      <c r="R402" s="18"/>
      <c r="S402" s="18"/>
    </row>
    <row r="403" spans="1:19" ht="24.75" customHeight="1" x14ac:dyDescent="0.25">
      <c r="A403" s="4">
        <v>396</v>
      </c>
      <c r="B403" s="4" t="s">
        <v>727</v>
      </c>
      <c r="C403" s="4" t="s">
        <v>1219</v>
      </c>
      <c r="D403" s="4" t="s">
        <v>160</v>
      </c>
      <c r="E403" s="4" t="s">
        <v>775</v>
      </c>
      <c r="F403" s="4" t="s">
        <v>782</v>
      </c>
      <c r="G403" s="14">
        <v>11000</v>
      </c>
      <c r="H403" s="4">
        <v>0</v>
      </c>
      <c r="I403" s="14">
        <v>11000</v>
      </c>
      <c r="J403" s="14">
        <v>315.7</v>
      </c>
      <c r="K403" s="14">
        <v>0</v>
      </c>
      <c r="L403" s="14">
        <v>334.4</v>
      </c>
      <c r="M403" s="14">
        <v>25</v>
      </c>
      <c r="N403" s="14">
        <f t="shared" si="14"/>
        <v>675.09999999999991</v>
      </c>
      <c r="O403" s="14">
        <f t="shared" si="15"/>
        <v>10324.9</v>
      </c>
      <c r="Q403" s="25"/>
      <c r="R403" s="18"/>
      <c r="S403" s="18"/>
    </row>
    <row r="404" spans="1:19" ht="24.75" customHeight="1" x14ac:dyDescent="0.25">
      <c r="A404" s="4">
        <v>397</v>
      </c>
      <c r="B404" s="4" t="s">
        <v>737</v>
      </c>
      <c r="C404" s="4" t="s">
        <v>1219</v>
      </c>
      <c r="D404" s="4" t="s">
        <v>21</v>
      </c>
      <c r="E404" s="4" t="s">
        <v>776</v>
      </c>
      <c r="F404" s="4" t="s">
        <v>783</v>
      </c>
      <c r="G404" s="14">
        <v>50000</v>
      </c>
      <c r="H404" s="4">
        <v>0</v>
      </c>
      <c r="I404" s="14">
        <v>50000</v>
      </c>
      <c r="J404" s="14">
        <v>1435</v>
      </c>
      <c r="K404" s="14">
        <v>1854</v>
      </c>
      <c r="L404" s="14">
        <v>1520</v>
      </c>
      <c r="M404" s="14">
        <v>2900</v>
      </c>
      <c r="N404" s="14">
        <f t="shared" si="14"/>
        <v>7709</v>
      </c>
      <c r="O404" s="14">
        <f t="shared" si="15"/>
        <v>42291</v>
      </c>
      <c r="Q404" s="25"/>
      <c r="R404" s="18"/>
      <c r="S404" s="18"/>
    </row>
    <row r="405" spans="1:19" ht="24.75" customHeight="1" x14ac:dyDescent="0.25">
      <c r="A405" s="4">
        <v>398</v>
      </c>
      <c r="B405" s="4" t="s">
        <v>763</v>
      </c>
      <c r="C405" s="4" t="s">
        <v>1219</v>
      </c>
      <c r="D405" s="4" t="s">
        <v>148</v>
      </c>
      <c r="E405" s="4" t="s">
        <v>775</v>
      </c>
      <c r="F405" s="4" t="s">
        <v>782</v>
      </c>
      <c r="G405" s="14">
        <v>11000</v>
      </c>
      <c r="H405" s="4">
        <v>0</v>
      </c>
      <c r="I405" s="14">
        <v>11000</v>
      </c>
      <c r="J405" s="14">
        <v>315.7</v>
      </c>
      <c r="K405" s="14">
        <v>0</v>
      </c>
      <c r="L405" s="14">
        <v>334.4</v>
      </c>
      <c r="M405" s="14">
        <v>696</v>
      </c>
      <c r="N405" s="14">
        <f t="shared" si="14"/>
        <v>1346.1</v>
      </c>
      <c r="O405" s="14">
        <f t="shared" si="15"/>
        <v>9653.9</v>
      </c>
      <c r="Q405" s="25"/>
      <c r="R405" s="18"/>
      <c r="S405" s="18"/>
    </row>
    <row r="406" spans="1:19" ht="24.75" customHeight="1" x14ac:dyDescent="0.25">
      <c r="A406" s="4">
        <v>399</v>
      </c>
      <c r="B406" s="4" t="s">
        <v>771</v>
      </c>
      <c r="C406" s="4" t="s">
        <v>1219</v>
      </c>
      <c r="D406" s="4" t="s">
        <v>160</v>
      </c>
      <c r="E406" s="4" t="s">
        <v>775</v>
      </c>
      <c r="F406" s="4" t="s">
        <v>782</v>
      </c>
      <c r="G406" s="14">
        <v>11000</v>
      </c>
      <c r="H406" s="4">
        <v>0</v>
      </c>
      <c r="I406" s="14">
        <v>11000</v>
      </c>
      <c r="J406" s="14">
        <v>315.7</v>
      </c>
      <c r="K406" s="14">
        <v>0</v>
      </c>
      <c r="L406" s="14">
        <v>334.4</v>
      </c>
      <c r="M406" s="14">
        <v>25</v>
      </c>
      <c r="N406" s="14">
        <f t="shared" si="14"/>
        <v>675.09999999999991</v>
      </c>
      <c r="O406" s="14">
        <f t="shared" si="15"/>
        <v>10324.9</v>
      </c>
      <c r="Q406" s="25"/>
      <c r="R406" s="18"/>
      <c r="S406" s="18"/>
    </row>
    <row r="407" spans="1:19" ht="24.75" customHeight="1" x14ac:dyDescent="0.25">
      <c r="A407" s="4">
        <v>400</v>
      </c>
      <c r="B407" s="4" t="s">
        <v>186</v>
      </c>
      <c r="C407" s="4" t="s">
        <v>1117</v>
      </c>
      <c r="D407" s="4" t="s">
        <v>160</v>
      </c>
      <c r="E407" s="4" t="s">
        <v>775</v>
      </c>
      <c r="F407" s="4" t="s">
        <v>782</v>
      </c>
      <c r="G407" s="14">
        <v>11000</v>
      </c>
      <c r="H407" s="4">
        <v>0</v>
      </c>
      <c r="I407" s="14">
        <v>11000</v>
      </c>
      <c r="J407" s="14">
        <v>315.7</v>
      </c>
      <c r="K407" s="14">
        <v>0</v>
      </c>
      <c r="L407" s="14">
        <v>334.4</v>
      </c>
      <c r="M407" s="14">
        <v>25</v>
      </c>
      <c r="N407" s="14">
        <f t="shared" si="14"/>
        <v>675.09999999999991</v>
      </c>
      <c r="O407" s="14">
        <f t="shared" si="15"/>
        <v>10324.9</v>
      </c>
      <c r="Q407" s="25"/>
      <c r="R407" s="18"/>
      <c r="S407" s="18"/>
    </row>
    <row r="408" spans="1:19" ht="24.75" customHeight="1" x14ac:dyDescent="0.25">
      <c r="A408" s="4">
        <v>401</v>
      </c>
      <c r="B408" s="4" t="s">
        <v>61</v>
      </c>
      <c r="C408" s="4" t="s">
        <v>1117</v>
      </c>
      <c r="D408" s="4" t="s">
        <v>62</v>
      </c>
      <c r="E408" s="4" t="s">
        <v>777</v>
      </c>
      <c r="F408" s="4" t="s">
        <v>782</v>
      </c>
      <c r="G408" s="14">
        <v>80000</v>
      </c>
      <c r="H408" s="4">
        <v>0</v>
      </c>
      <c r="I408" s="14">
        <v>80000</v>
      </c>
      <c r="J408" s="14">
        <v>2296</v>
      </c>
      <c r="K408" s="14">
        <v>7400.87</v>
      </c>
      <c r="L408" s="14">
        <v>2432</v>
      </c>
      <c r="M408" s="14">
        <v>425</v>
      </c>
      <c r="N408" s="14">
        <f t="shared" si="14"/>
        <v>12553.869999999999</v>
      </c>
      <c r="O408" s="14">
        <f t="shared" si="15"/>
        <v>67446.13</v>
      </c>
      <c r="Q408" s="25"/>
      <c r="R408" s="18"/>
      <c r="S408" s="18"/>
    </row>
    <row r="409" spans="1:19" ht="24.75" customHeight="1" x14ac:dyDescent="0.25">
      <c r="A409" s="4">
        <v>402</v>
      </c>
      <c r="B409" s="1" t="s">
        <v>1152</v>
      </c>
      <c r="C409" s="4" t="s">
        <v>1117</v>
      </c>
      <c r="D409" s="4" t="s">
        <v>308</v>
      </c>
      <c r="E409" s="4" t="s">
        <v>775</v>
      </c>
      <c r="F409" s="4" t="s">
        <v>782</v>
      </c>
      <c r="G409" s="14">
        <v>11000</v>
      </c>
      <c r="H409" s="4">
        <v>0</v>
      </c>
      <c r="I409" s="14">
        <v>11000</v>
      </c>
      <c r="J409" s="14">
        <v>315.7</v>
      </c>
      <c r="K409" s="14">
        <v>0</v>
      </c>
      <c r="L409" s="14">
        <v>334.4</v>
      </c>
      <c r="M409" s="14">
        <v>25</v>
      </c>
      <c r="N409" s="14">
        <f t="shared" si="14"/>
        <v>675.09999999999991</v>
      </c>
      <c r="O409" s="14">
        <f t="shared" si="15"/>
        <v>10324.9</v>
      </c>
      <c r="Q409" s="25"/>
      <c r="R409" s="18"/>
      <c r="S409" s="18"/>
    </row>
    <row r="410" spans="1:19" ht="24.75" customHeight="1" x14ac:dyDescent="0.25">
      <c r="A410" s="4">
        <v>403</v>
      </c>
      <c r="B410" s="4" t="s">
        <v>67</v>
      </c>
      <c r="C410" s="4" t="s">
        <v>1117</v>
      </c>
      <c r="D410" s="4" t="s">
        <v>21</v>
      </c>
      <c r="E410" s="4" t="s">
        <v>776</v>
      </c>
      <c r="F410" s="4" t="s">
        <v>782</v>
      </c>
      <c r="G410" s="14">
        <v>50000</v>
      </c>
      <c r="H410" s="4">
        <v>0</v>
      </c>
      <c r="I410" s="14">
        <v>50000</v>
      </c>
      <c r="J410" s="14">
        <v>1435</v>
      </c>
      <c r="K410" s="14">
        <v>1400.27</v>
      </c>
      <c r="L410" s="14">
        <v>1520</v>
      </c>
      <c r="M410" s="14">
        <v>3949.9</v>
      </c>
      <c r="N410" s="14">
        <f t="shared" si="14"/>
        <v>8305.17</v>
      </c>
      <c r="O410" s="14">
        <f t="shared" si="15"/>
        <v>41694.83</v>
      </c>
      <c r="Q410" s="25"/>
      <c r="R410" s="18"/>
      <c r="S410" s="18"/>
    </row>
    <row r="411" spans="1:19" ht="24.75" customHeight="1" x14ac:dyDescent="0.25">
      <c r="A411" s="4">
        <v>404</v>
      </c>
      <c r="B411" s="4" t="s">
        <v>106</v>
      </c>
      <c r="C411" s="4" t="s">
        <v>1117</v>
      </c>
      <c r="D411" s="4" t="s">
        <v>21</v>
      </c>
      <c r="E411" s="4" t="s">
        <v>776</v>
      </c>
      <c r="F411" s="4" t="s">
        <v>782</v>
      </c>
      <c r="G411" s="14">
        <v>50000</v>
      </c>
      <c r="H411" s="4">
        <v>0</v>
      </c>
      <c r="I411" s="14">
        <v>50000</v>
      </c>
      <c r="J411" s="14">
        <v>1435</v>
      </c>
      <c r="K411" s="32">
        <v>1400.27</v>
      </c>
      <c r="L411" s="14">
        <v>1520</v>
      </c>
      <c r="M411" s="32">
        <v>16317.24</v>
      </c>
      <c r="N411" s="14">
        <f t="shared" si="14"/>
        <v>20672.510000000002</v>
      </c>
      <c r="O411" s="14">
        <f t="shared" si="15"/>
        <v>29327.489999999998</v>
      </c>
      <c r="Q411" s="25"/>
      <c r="R411" s="18"/>
      <c r="S411" s="18"/>
    </row>
    <row r="412" spans="1:19" ht="24.75" customHeight="1" x14ac:dyDescent="0.25">
      <c r="A412" s="4">
        <v>405</v>
      </c>
      <c r="B412" s="4" t="s">
        <v>162</v>
      </c>
      <c r="C412" s="4" t="s">
        <v>1117</v>
      </c>
      <c r="D412" s="4" t="s">
        <v>21</v>
      </c>
      <c r="E412" s="4" t="s">
        <v>774</v>
      </c>
      <c r="F412" s="4" t="s">
        <v>782</v>
      </c>
      <c r="G412" s="14">
        <v>50000</v>
      </c>
      <c r="H412" s="4">
        <v>0</v>
      </c>
      <c r="I412" s="14">
        <v>50000</v>
      </c>
      <c r="J412" s="14">
        <v>1435</v>
      </c>
      <c r="K412" s="14">
        <v>1627.13</v>
      </c>
      <c r="L412" s="14">
        <v>1520</v>
      </c>
      <c r="M412" s="14">
        <v>2037.45</v>
      </c>
      <c r="N412" s="14">
        <f t="shared" si="14"/>
        <v>6619.58</v>
      </c>
      <c r="O412" s="14">
        <f t="shared" si="15"/>
        <v>43380.42</v>
      </c>
      <c r="Q412" s="25"/>
      <c r="R412" s="18"/>
      <c r="S412" s="18"/>
    </row>
    <row r="413" spans="1:19" ht="24.75" customHeight="1" x14ac:dyDescent="0.25">
      <c r="A413" s="4">
        <v>406</v>
      </c>
      <c r="B413" s="4" t="s">
        <v>147</v>
      </c>
      <c r="C413" s="4" t="s">
        <v>1117</v>
      </c>
      <c r="D413" s="4" t="s">
        <v>148</v>
      </c>
      <c r="E413" s="4" t="s">
        <v>775</v>
      </c>
      <c r="F413" s="4" t="s">
        <v>782</v>
      </c>
      <c r="G413" s="14">
        <v>11000</v>
      </c>
      <c r="H413" s="4">
        <v>0</v>
      </c>
      <c r="I413" s="14">
        <v>11000</v>
      </c>
      <c r="J413" s="14">
        <v>315.7</v>
      </c>
      <c r="K413" s="14">
        <v>0</v>
      </c>
      <c r="L413" s="14">
        <v>334.4</v>
      </c>
      <c r="M413" s="14">
        <v>25</v>
      </c>
      <c r="N413" s="14">
        <f t="shared" si="14"/>
        <v>675.09999999999991</v>
      </c>
      <c r="O413" s="14">
        <f t="shared" si="15"/>
        <v>10324.9</v>
      </c>
      <c r="Q413" s="25"/>
      <c r="R413" s="18"/>
      <c r="S413" s="18"/>
    </row>
    <row r="414" spans="1:19" ht="24.75" customHeight="1" x14ac:dyDescent="0.25">
      <c r="A414" s="4">
        <v>407</v>
      </c>
      <c r="B414" s="4" t="s">
        <v>71</v>
      </c>
      <c r="C414" s="4" t="s">
        <v>1117</v>
      </c>
      <c r="D414" s="4" t="s">
        <v>21</v>
      </c>
      <c r="E414" s="4" t="s">
        <v>776</v>
      </c>
      <c r="F414" s="4" t="s">
        <v>782</v>
      </c>
      <c r="G414" s="14">
        <v>50000</v>
      </c>
      <c r="H414" s="4">
        <v>0</v>
      </c>
      <c r="I414" s="14">
        <v>50000</v>
      </c>
      <c r="J414" s="14">
        <v>1435</v>
      </c>
      <c r="K414" s="14">
        <v>1400.27</v>
      </c>
      <c r="L414" s="14">
        <v>1520</v>
      </c>
      <c r="M414" s="14">
        <v>3449.9</v>
      </c>
      <c r="N414" s="14">
        <f t="shared" si="14"/>
        <v>7805.17</v>
      </c>
      <c r="O414" s="14">
        <f t="shared" si="15"/>
        <v>42194.83</v>
      </c>
      <c r="Q414" s="25"/>
      <c r="R414" s="18"/>
      <c r="S414" s="18"/>
    </row>
    <row r="415" spans="1:19" ht="24.75" customHeight="1" x14ac:dyDescent="0.25">
      <c r="A415" s="4">
        <v>408</v>
      </c>
      <c r="B415" s="4" t="s">
        <v>192</v>
      </c>
      <c r="C415" s="4" t="s">
        <v>1117</v>
      </c>
      <c r="D415" s="4" t="s">
        <v>160</v>
      </c>
      <c r="E415" s="4" t="s">
        <v>775</v>
      </c>
      <c r="F415" s="4" t="s">
        <v>783</v>
      </c>
      <c r="G415" s="14">
        <v>11000</v>
      </c>
      <c r="H415" s="4">
        <v>0</v>
      </c>
      <c r="I415" s="14">
        <v>11000</v>
      </c>
      <c r="J415" s="14">
        <v>315.7</v>
      </c>
      <c r="K415" s="14">
        <v>0</v>
      </c>
      <c r="L415" s="14">
        <v>334.4</v>
      </c>
      <c r="M415" s="14">
        <v>25</v>
      </c>
      <c r="N415" s="14">
        <f t="shared" si="14"/>
        <v>675.09999999999991</v>
      </c>
      <c r="O415" s="14">
        <f t="shared" si="15"/>
        <v>10324.9</v>
      </c>
      <c r="Q415" s="25"/>
      <c r="R415" s="18"/>
      <c r="S415" s="18"/>
    </row>
    <row r="416" spans="1:19" ht="24.75" customHeight="1" x14ac:dyDescent="0.25">
      <c r="A416" s="4">
        <v>409</v>
      </c>
      <c r="B416" s="4" t="s">
        <v>209</v>
      </c>
      <c r="C416" s="4" t="s">
        <v>1117</v>
      </c>
      <c r="D416" s="4" t="s">
        <v>158</v>
      </c>
      <c r="E416" s="4" t="s">
        <v>776</v>
      </c>
      <c r="F416" s="4" t="s">
        <v>783</v>
      </c>
      <c r="G416" s="14">
        <v>31500</v>
      </c>
      <c r="H416" s="4">
        <v>0</v>
      </c>
      <c r="I416" s="14">
        <v>31500</v>
      </c>
      <c r="J416" s="14">
        <v>904.05</v>
      </c>
      <c r="K416" s="14">
        <v>0</v>
      </c>
      <c r="L416" s="14">
        <v>957.6</v>
      </c>
      <c r="M416" s="14">
        <v>1537.45</v>
      </c>
      <c r="N416" s="14">
        <f t="shared" si="14"/>
        <v>3399.1000000000004</v>
      </c>
      <c r="O416" s="14">
        <f t="shared" si="15"/>
        <v>28100.9</v>
      </c>
      <c r="Q416" s="25"/>
      <c r="R416" s="18"/>
      <c r="S416" s="18"/>
    </row>
    <row r="417" spans="1:19" ht="24.75" customHeight="1" x14ac:dyDescent="0.25">
      <c r="A417" s="4">
        <v>410</v>
      </c>
      <c r="B417" s="4" t="s">
        <v>215</v>
      </c>
      <c r="C417" s="4" t="s">
        <v>1117</v>
      </c>
      <c r="D417" s="4" t="s">
        <v>160</v>
      </c>
      <c r="E417" s="4" t="s">
        <v>775</v>
      </c>
      <c r="F417" s="4" t="s">
        <v>782</v>
      </c>
      <c r="G417" s="14">
        <v>11000</v>
      </c>
      <c r="H417" s="4">
        <v>0</v>
      </c>
      <c r="I417" s="14">
        <v>11000</v>
      </c>
      <c r="J417" s="14">
        <v>315.7</v>
      </c>
      <c r="K417" s="14">
        <v>0</v>
      </c>
      <c r="L417" s="14">
        <v>334.4</v>
      </c>
      <c r="M417" s="14">
        <v>25</v>
      </c>
      <c r="N417" s="14">
        <f t="shared" si="14"/>
        <v>675.09999999999991</v>
      </c>
      <c r="O417" s="14">
        <f t="shared" si="15"/>
        <v>10324.9</v>
      </c>
      <c r="Q417" s="25"/>
      <c r="R417" s="18"/>
      <c r="S417" s="18"/>
    </row>
    <row r="418" spans="1:19" ht="24.75" customHeight="1" x14ac:dyDescent="0.25">
      <c r="A418" s="4">
        <v>411</v>
      </c>
      <c r="B418" s="4" t="s">
        <v>233</v>
      </c>
      <c r="C418" s="4" t="s">
        <v>1117</v>
      </c>
      <c r="D418" s="4" t="s">
        <v>234</v>
      </c>
      <c r="E418" s="4" t="s">
        <v>775</v>
      </c>
      <c r="F418" s="4" t="s">
        <v>782</v>
      </c>
      <c r="G418" s="14">
        <v>11000</v>
      </c>
      <c r="H418" s="4">
        <v>0</v>
      </c>
      <c r="I418" s="14">
        <v>11000</v>
      </c>
      <c r="J418" s="14">
        <v>315.7</v>
      </c>
      <c r="K418" s="14">
        <v>0</v>
      </c>
      <c r="L418" s="14">
        <v>334.4</v>
      </c>
      <c r="M418" s="32">
        <v>6587.43</v>
      </c>
      <c r="N418" s="14">
        <f t="shared" si="14"/>
        <v>7237.5300000000007</v>
      </c>
      <c r="O418" s="14">
        <f t="shared" si="15"/>
        <v>3762.4699999999993</v>
      </c>
      <c r="Q418" s="25"/>
      <c r="R418" s="18"/>
      <c r="S418" s="18"/>
    </row>
    <row r="419" spans="1:19" ht="24.75" customHeight="1" x14ac:dyDescent="0.25">
      <c r="A419" s="4">
        <v>412</v>
      </c>
      <c r="B419" s="4" t="s">
        <v>268</v>
      </c>
      <c r="C419" s="4" t="s">
        <v>1117</v>
      </c>
      <c r="D419" s="4" t="s">
        <v>160</v>
      </c>
      <c r="E419" s="4" t="s">
        <v>775</v>
      </c>
      <c r="F419" s="4" t="s">
        <v>782</v>
      </c>
      <c r="G419" s="14">
        <v>11000</v>
      </c>
      <c r="H419" s="4">
        <v>0</v>
      </c>
      <c r="I419" s="14">
        <v>11000</v>
      </c>
      <c r="J419" s="14">
        <v>315.7</v>
      </c>
      <c r="K419" s="14">
        <v>0</v>
      </c>
      <c r="L419" s="14">
        <v>334.4</v>
      </c>
      <c r="M419" s="14">
        <v>25</v>
      </c>
      <c r="N419" s="14">
        <f t="shared" si="14"/>
        <v>675.09999999999991</v>
      </c>
      <c r="O419" s="14">
        <f t="shared" si="15"/>
        <v>10324.9</v>
      </c>
      <c r="Q419" s="25"/>
      <c r="R419" s="18"/>
      <c r="S419" s="18"/>
    </row>
    <row r="420" spans="1:19" ht="24.75" customHeight="1" x14ac:dyDescent="0.25">
      <c r="A420" s="4">
        <v>413</v>
      </c>
      <c r="B420" s="4" t="s">
        <v>288</v>
      </c>
      <c r="C420" s="4" t="s">
        <v>1117</v>
      </c>
      <c r="D420" s="4" t="s">
        <v>21</v>
      </c>
      <c r="E420" s="4" t="s">
        <v>774</v>
      </c>
      <c r="F420" s="4" t="s">
        <v>782</v>
      </c>
      <c r="G420" s="14">
        <v>50000</v>
      </c>
      <c r="H420" s="4">
        <v>0</v>
      </c>
      <c r="I420" s="14">
        <v>50000</v>
      </c>
      <c r="J420" s="14">
        <v>1435</v>
      </c>
      <c r="K420" s="14">
        <v>1854</v>
      </c>
      <c r="L420" s="14">
        <v>1520</v>
      </c>
      <c r="M420" s="14">
        <v>1025</v>
      </c>
      <c r="N420" s="14">
        <f t="shared" si="14"/>
        <v>5834</v>
      </c>
      <c r="O420" s="14">
        <f t="shared" si="15"/>
        <v>44166</v>
      </c>
      <c r="Q420" s="25"/>
      <c r="R420" s="18"/>
      <c r="S420" s="18"/>
    </row>
    <row r="421" spans="1:19" ht="24.75" customHeight="1" x14ac:dyDescent="0.25">
      <c r="A421" s="4">
        <v>414</v>
      </c>
      <c r="B421" s="4" t="s">
        <v>295</v>
      </c>
      <c r="C421" s="4" t="s">
        <v>1117</v>
      </c>
      <c r="D421" s="4" t="s">
        <v>148</v>
      </c>
      <c r="E421" s="4" t="s">
        <v>775</v>
      </c>
      <c r="F421" s="4" t="s">
        <v>782</v>
      </c>
      <c r="G421" s="14">
        <v>11000</v>
      </c>
      <c r="H421" s="4">
        <v>0</v>
      </c>
      <c r="I421" s="14">
        <v>11000</v>
      </c>
      <c r="J421" s="14">
        <v>315.7</v>
      </c>
      <c r="K421" s="14">
        <v>0</v>
      </c>
      <c r="L421" s="14">
        <v>334.4</v>
      </c>
      <c r="M421" s="14">
        <v>25</v>
      </c>
      <c r="N421" s="14">
        <f t="shared" si="14"/>
        <v>675.09999999999991</v>
      </c>
      <c r="O421" s="14">
        <f t="shared" si="15"/>
        <v>10324.9</v>
      </c>
      <c r="Q421" s="25"/>
      <c r="R421" s="18"/>
      <c r="S421" s="18"/>
    </row>
    <row r="422" spans="1:19" ht="24.75" customHeight="1" x14ac:dyDescent="0.25">
      <c r="A422" s="4">
        <v>415</v>
      </c>
      <c r="B422" s="4" t="s">
        <v>321</v>
      </c>
      <c r="C422" s="4" t="s">
        <v>1117</v>
      </c>
      <c r="D422" s="4" t="s">
        <v>21</v>
      </c>
      <c r="E422" s="4" t="s">
        <v>776</v>
      </c>
      <c r="F422" s="4" t="s">
        <v>782</v>
      </c>
      <c r="G422" s="14">
        <v>50000</v>
      </c>
      <c r="H422" s="4">
        <v>0</v>
      </c>
      <c r="I422" s="14">
        <v>50000</v>
      </c>
      <c r="J422" s="14">
        <v>1435</v>
      </c>
      <c r="K422" s="14">
        <v>1854</v>
      </c>
      <c r="L422" s="14">
        <v>1520</v>
      </c>
      <c r="M422" s="14">
        <v>525</v>
      </c>
      <c r="N422" s="14">
        <f t="shared" si="14"/>
        <v>5334</v>
      </c>
      <c r="O422" s="14">
        <f t="shared" si="15"/>
        <v>44666</v>
      </c>
      <c r="Q422" s="25"/>
      <c r="R422" s="18"/>
      <c r="S422" s="18"/>
    </row>
    <row r="423" spans="1:19" ht="24.75" customHeight="1" x14ac:dyDescent="0.25">
      <c r="A423" s="4">
        <v>416</v>
      </c>
      <c r="B423" s="4" t="s">
        <v>327</v>
      </c>
      <c r="C423" s="4" t="s">
        <v>1117</v>
      </c>
      <c r="D423" s="4" t="s">
        <v>160</v>
      </c>
      <c r="E423" s="4" t="s">
        <v>775</v>
      </c>
      <c r="F423" s="4" t="s">
        <v>782</v>
      </c>
      <c r="G423" s="14">
        <v>11000</v>
      </c>
      <c r="H423" s="4">
        <v>0</v>
      </c>
      <c r="I423" s="14">
        <v>11000</v>
      </c>
      <c r="J423" s="14">
        <v>315.7</v>
      </c>
      <c r="K423" s="14">
        <v>0</v>
      </c>
      <c r="L423" s="14">
        <v>334.4</v>
      </c>
      <c r="M423" s="32">
        <v>4608.54</v>
      </c>
      <c r="N423" s="14">
        <f t="shared" si="14"/>
        <v>5258.6399999999994</v>
      </c>
      <c r="O423" s="14">
        <f t="shared" si="15"/>
        <v>5741.3600000000006</v>
      </c>
      <c r="Q423" s="25"/>
      <c r="R423" s="18"/>
      <c r="S423" s="18"/>
    </row>
    <row r="424" spans="1:19" ht="24.75" customHeight="1" x14ac:dyDescent="0.25">
      <c r="A424" s="4">
        <v>417</v>
      </c>
      <c r="B424" s="4" t="s">
        <v>109</v>
      </c>
      <c r="C424" s="4" t="s">
        <v>1117</v>
      </c>
      <c r="D424" s="4" t="s">
        <v>160</v>
      </c>
      <c r="E424" s="4" t="s">
        <v>775</v>
      </c>
      <c r="F424" s="4" t="s">
        <v>782</v>
      </c>
      <c r="G424" s="20">
        <v>11000</v>
      </c>
      <c r="H424" s="1">
        <v>0</v>
      </c>
      <c r="I424" s="20">
        <v>11000</v>
      </c>
      <c r="J424" s="1">
        <v>315.7</v>
      </c>
      <c r="K424" s="1">
        <v>0</v>
      </c>
      <c r="L424" s="1">
        <v>334.4</v>
      </c>
      <c r="M424" s="32">
        <v>3981</v>
      </c>
      <c r="N424" s="14">
        <v>4631.49</v>
      </c>
      <c r="O424" s="14">
        <f>+I424-N424</f>
        <v>6368.51</v>
      </c>
      <c r="Q424" s="25"/>
      <c r="R424" s="18"/>
      <c r="S424" s="18"/>
    </row>
    <row r="425" spans="1:19" ht="24.75" customHeight="1" x14ac:dyDescent="0.25">
      <c r="A425" s="4">
        <v>418</v>
      </c>
      <c r="B425" s="4" t="s">
        <v>339</v>
      </c>
      <c r="C425" s="4" t="s">
        <v>1117</v>
      </c>
      <c r="D425" s="4" t="s">
        <v>21</v>
      </c>
      <c r="E425" s="4" t="s">
        <v>776</v>
      </c>
      <c r="F425" s="4" t="s">
        <v>783</v>
      </c>
      <c r="G425" s="14">
        <v>50000</v>
      </c>
      <c r="H425" s="4">
        <v>0</v>
      </c>
      <c r="I425" s="14">
        <v>50000</v>
      </c>
      <c r="J425" s="14">
        <v>1435</v>
      </c>
      <c r="K425" s="14">
        <v>1627.13</v>
      </c>
      <c r="L425" s="14">
        <v>1520</v>
      </c>
      <c r="M425" s="14">
        <v>3937.45</v>
      </c>
      <c r="N425" s="14">
        <f t="shared" ref="N425:N486" si="16">+J425+K425+L425+M425</f>
        <v>8519.58</v>
      </c>
      <c r="O425" s="14">
        <f t="shared" si="15"/>
        <v>41480.42</v>
      </c>
      <c r="Q425" s="25"/>
      <c r="R425" s="18"/>
      <c r="S425" s="18"/>
    </row>
    <row r="426" spans="1:19" ht="24.75" customHeight="1" x14ac:dyDescent="0.25">
      <c r="A426" s="4">
        <v>419</v>
      </c>
      <c r="B426" s="4" t="s">
        <v>358</v>
      </c>
      <c r="C426" s="4" t="s">
        <v>1117</v>
      </c>
      <c r="D426" s="4" t="s">
        <v>148</v>
      </c>
      <c r="E426" s="4" t="s">
        <v>775</v>
      </c>
      <c r="F426" s="4" t="s">
        <v>782</v>
      </c>
      <c r="G426" s="14">
        <v>11000</v>
      </c>
      <c r="H426" s="4">
        <v>0</v>
      </c>
      <c r="I426" s="14">
        <v>11000</v>
      </c>
      <c r="J426" s="14">
        <v>315.7</v>
      </c>
      <c r="K426" s="14">
        <v>0</v>
      </c>
      <c r="L426" s="14">
        <v>334.4</v>
      </c>
      <c r="M426" s="14">
        <v>25</v>
      </c>
      <c r="N426" s="14">
        <f t="shared" si="16"/>
        <v>675.09999999999991</v>
      </c>
      <c r="O426" s="14">
        <f t="shared" si="15"/>
        <v>10324.9</v>
      </c>
      <c r="Q426" s="25"/>
      <c r="R426" s="18"/>
      <c r="S426" s="18"/>
    </row>
    <row r="427" spans="1:19" ht="24.75" customHeight="1" x14ac:dyDescent="0.25">
      <c r="A427" s="4">
        <v>420</v>
      </c>
      <c r="B427" s="4" t="s">
        <v>359</v>
      </c>
      <c r="C427" s="4" t="s">
        <v>1117</v>
      </c>
      <c r="D427" s="4" t="s">
        <v>21</v>
      </c>
      <c r="E427" s="4" t="s">
        <v>774</v>
      </c>
      <c r="F427" s="4" t="s">
        <v>782</v>
      </c>
      <c r="G427" s="14">
        <v>50000</v>
      </c>
      <c r="H427" s="4">
        <v>0</v>
      </c>
      <c r="I427" s="14">
        <v>50000</v>
      </c>
      <c r="J427" s="14">
        <v>1435</v>
      </c>
      <c r="K427" s="14">
        <v>1854</v>
      </c>
      <c r="L427" s="14">
        <v>1520</v>
      </c>
      <c r="M427" s="32">
        <v>13311.69</v>
      </c>
      <c r="N427" s="14">
        <f t="shared" si="16"/>
        <v>18120.690000000002</v>
      </c>
      <c r="O427" s="14">
        <f t="shared" si="15"/>
        <v>31879.309999999998</v>
      </c>
      <c r="Q427" s="25"/>
      <c r="R427" s="18"/>
      <c r="S427" s="18"/>
    </row>
    <row r="428" spans="1:19" ht="24.75" customHeight="1" x14ac:dyDescent="0.25">
      <c r="A428" s="4">
        <v>421</v>
      </c>
      <c r="B428" s="4" t="s">
        <v>366</v>
      </c>
      <c r="C428" s="4" t="s">
        <v>1117</v>
      </c>
      <c r="D428" s="4" t="s">
        <v>160</v>
      </c>
      <c r="E428" s="4" t="s">
        <v>775</v>
      </c>
      <c r="F428" s="4" t="s">
        <v>782</v>
      </c>
      <c r="G428" s="14">
        <v>11000</v>
      </c>
      <c r="H428" s="4">
        <v>0</v>
      </c>
      <c r="I428" s="14">
        <v>11000</v>
      </c>
      <c r="J428" s="14">
        <v>315.7</v>
      </c>
      <c r="K428" s="14">
        <v>0</v>
      </c>
      <c r="L428" s="14">
        <v>334.4</v>
      </c>
      <c r="M428" s="14">
        <v>3764.79</v>
      </c>
      <c r="N428" s="14">
        <f t="shared" si="16"/>
        <v>4414.8899999999994</v>
      </c>
      <c r="O428" s="14">
        <f t="shared" si="15"/>
        <v>6585.1100000000006</v>
      </c>
      <c r="Q428" s="25"/>
      <c r="R428" s="18"/>
      <c r="S428" s="18"/>
    </row>
    <row r="429" spans="1:19" ht="24.75" customHeight="1" x14ac:dyDescent="0.25">
      <c r="A429" s="4">
        <v>422</v>
      </c>
      <c r="B429" s="4" t="s">
        <v>369</v>
      </c>
      <c r="C429" s="4" t="s">
        <v>1117</v>
      </c>
      <c r="D429" s="4" t="s">
        <v>160</v>
      </c>
      <c r="E429" s="4" t="s">
        <v>775</v>
      </c>
      <c r="F429" s="4" t="s">
        <v>782</v>
      </c>
      <c r="G429" s="14">
        <v>11000</v>
      </c>
      <c r="H429" s="4">
        <v>0</v>
      </c>
      <c r="I429" s="14">
        <v>11000</v>
      </c>
      <c r="J429" s="14">
        <v>315.7</v>
      </c>
      <c r="K429" s="14">
        <v>0</v>
      </c>
      <c r="L429" s="14">
        <v>334.4</v>
      </c>
      <c r="M429" s="14">
        <v>795</v>
      </c>
      <c r="N429" s="14">
        <f t="shared" si="16"/>
        <v>1445.1</v>
      </c>
      <c r="O429" s="14">
        <f t="shared" si="15"/>
        <v>9554.9</v>
      </c>
      <c r="Q429" s="25"/>
      <c r="R429" s="18"/>
      <c r="S429" s="18"/>
    </row>
    <row r="430" spans="1:19" ht="24.75" customHeight="1" x14ac:dyDescent="0.25">
      <c r="A430" s="4">
        <v>423</v>
      </c>
      <c r="B430" s="4" t="s">
        <v>391</v>
      </c>
      <c r="C430" s="4" t="s">
        <v>1117</v>
      </c>
      <c r="D430" s="4" t="s">
        <v>148</v>
      </c>
      <c r="E430" s="4" t="s">
        <v>775</v>
      </c>
      <c r="F430" s="4" t="s">
        <v>782</v>
      </c>
      <c r="G430" s="14">
        <v>11000</v>
      </c>
      <c r="H430" s="4">
        <v>0</v>
      </c>
      <c r="I430" s="14">
        <v>11000</v>
      </c>
      <c r="J430" s="14">
        <v>315.7</v>
      </c>
      <c r="K430" s="14">
        <v>0</v>
      </c>
      <c r="L430" s="14">
        <v>334.4</v>
      </c>
      <c r="M430" s="14">
        <v>25</v>
      </c>
      <c r="N430" s="14">
        <f t="shared" si="16"/>
        <v>675.09999999999991</v>
      </c>
      <c r="O430" s="14">
        <f t="shared" si="15"/>
        <v>10324.9</v>
      </c>
      <c r="Q430" s="25"/>
      <c r="R430" s="18"/>
      <c r="S430" s="18"/>
    </row>
    <row r="431" spans="1:19" ht="24.75" customHeight="1" x14ac:dyDescent="0.25">
      <c r="A431" s="4">
        <v>424</v>
      </c>
      <c r="B431" s="4" t="s">
        <v>407</v>
      </c>
      <c r="C431" s="4" t="s">
        <v>1117</v>
      </c>
      <c r="D431" s="4" t="s">
        <v>160</v>
      </c>
      <c r="E431" s="4" t="s">
        <v>775</v>
      </c>
      <c r="F431" s="4" t="s">
        <v>782</v>
      </c>
      <c r="G431" s="14">
        <v>11000</v>
      </c>
      <c r="H431" s="4">
        <v>0</v>
      </c>
      <c r="I431" s="14">
        <v>11000</v>
      </c>
      <c r="J431" s="14">
        <v>315.7</v>
      </c>
      <c r="K431" s="14">
        <v>0</v>
      </c>
      <c r="L431" s="14">
        <v>334.4</v>
      </c>
      <c r="M431" s="14">
        <v>4046.39</v>
      </c>
      <c r="N431" s="14">
        <f t="shared" si="16"/>
        <v>4696.49</v>
      </c>
      <c r="O431" s="14">
        <f t="shared" si="15"/>
        <v>6303.51</v>
      </c>
      <c r="Q431" s="25"/>
      <c r="R431" s="18"/>
      <c r="S431" s="18"/>
    </row>
    <row r="432" spans="1:19" ht="24.75" customHeight="1" x14ac:dyDescent="0.25">
      <c r="A432" s="4">
        <v>425</v>
      </c>
      <c r="B432" s="4" t="s">
        <v>410</v>
      </c>
      <c r="C432" s="4" t="s">
        <v>1117</v>
      </c>
      <c r="D432" s="4" t="s">
        <v>227</v>
      </c>
      <c r="E432" s="4" t="s">
        <v>775</v>
      </c>
      <c r="F432" s="4" t="s">
        <v>782</v>
      </c>
      <c r="G432" s="14">
        <v>15000</v>
      </c>
      <c r="H432" s="4">
        <v>0</v>
      </c>
      <c r="I432" s="14">
        <v>15000</v>
      </c>
      <c r="J432" s="14">
        <v>430.5</v>
      </c>
      <c r="K432" s="14">
        <v>0</v>
      </c>
      <c r="L432" s="14">
        <v>456</v>
      </c>
      <c r="M432" s="14">
        <v>25</v>
      </c>
      <c r="N432" s="14">
        <f t="shared" si="16"/>
        <v>911.5</v>
      </c>
      <c r="O432" s="14">
        <f t="shared" si="15"/>
        <v>14088.5</v>
      </c>
      <c r="Q432" s="25"/>
      <c r="R432" s="18"/>
      <c r="S432" s="18"/>
    </row>
    <row r="433" spans="1:19" ht="24.75" customHeight="1" x14ac:dyDescent="0.25">
      <c r="A433" s="4">
        <v>426</v>
      </c>
      <c r="B433" s="4" t="s">
        <v>434</v>
      </c>
      <c r="C433" s="4" t="s">
        <v>1117</v>
      </c>
      <c r="D433" s="4" t="s">
        <v>156</v>
      </c>
      <c r="E433" s="4" t="s">
        <v>775</v>
      </c>
      <c r="F433" s="4" t="s">
        <v>782</v>
      </c>
      <c r="G433" s="14">
        <v>11000</v>
      </c>
      <c r="H433" s="4">
        <v>0</v>
      </c>
      <c r="I433" s="14">
        <v>11000</v>
      </c>
      <c r="J433" s="14">
        <v>315.7</v>
      </c>
      <c r="K433" s="14">
        <v>0</v>
      </c>
      <c r="L433" s="14">
        <v>334.4</v>
      </c>
      <c r="M433" s="14">
        <v>25</v>
      </c>
      <c r="N433" s="14">
        <f t="shared" si="16"/>
        <v>675.09999999999991</v>
      </c>
      <c r="O433" s="14">
        <f t="shared" si="15"/>
        <v>10324.9</v>
      </c>
      <c r="Q433" s="25"/>
      <c r="R433" s="18"/>
      <c r="S433" s="18"/>
    </row>
    <row r="434" spans="1:19" ht="24.75" customHeight="1" x14ac:dyDescent="0.25">
      <c r="A434" s="4">
        <v>427</v>
      </c>
      <c r="B434" s="4" t="s">
        <v>448</v>
      </c>
      <c r="C434" s="4" t="s">
        <v>1117</v>
      </c>
      <c r="D434" s="4" t="s">
        <v>139</v>
      </c>
      <c r="E434" s="4" t="s">
        <v>775</v>
      </c>
      <c r="F434" s="4" t="s">
        <v>783</v>
      </c>
      <c r="G434" s="14">
        <v>11000</v>
      </c>
      <c r="H434" s="4">
        <v>0</v>
      </c>
      <c r="I434" s="14">
        <v>11000</v>
      </c>
      <c r="J434" s="14">
        <v>315.7</v>
      </c>
      <c r="K434" s="14">
        <v>0</v>
      </c>
      <c r="L434" s="14">
        <v>334.4</v>
      </c>
      <c r="M434" s="14">
        <v>1537.45</v>
      </c>
      <c r="N434" s="14">
        <f t="shared" si="16"/>
        <v>2187.5500000000002</v>
      </c>
      <c r="O434" s="14">
        <f t="shared" si="15"/>
        <v>8812.4500000000007</v>
      </c>
      <c r="Q434" s="25"/>
      <c r="R434" s="18"/>
      <c r="S434" s="18"/>
    </row>
    <row r="435" spans="1:19" ht="24.75" customHeight="1" x14ac:dyDescent="0.25">
      <c r="A435" s="4">
        <v>428</v>
      </c>
      <c r="B435" s="4" t="s">
        <v>464</v>
      </c>
      <c r="C435" s="4" t="s">
        <v>1117</v>
      </c>
      <c r="D435" s="4" t="s">
        <v>21</v>
      </c>
      <c r="E435" s="4" t="s">
        <v>774</v>
      </c>
      <c r="F435" s="4" t="s">
        <v>783</v>
      </c>
      <c r="G435" s="14">
        <v>50000</v>
      </c>
      <c r="H435" s="4">
        <v>0</v>
      </c>
      <c r="I435" s="14">
        <v>50000</v>
      </c>
      <c r="J435" s="14">
        <v>1435</v>
      </c>
      <c r="K435" s="14">
        <v>1627.13</v>
      </c>
      <c r="L435" s="14">
        <v>1520</v>
      </c>
      <c r="M435" s="32">
        <v>7572.45</v>
      </c>
      <c r="N435" s="14">
        <f t="shared" si="16"/>
        <v>12154.58</v>
      </c>
      <c r="O435" s="14">
        <f t="shared" si="15"/>
        <v>37845.42</v>
      </c>
      <c r="Q435" s="25"/>
      <c r="R435" s="18"/>
      <c r="S435" s="18"/>
    </row>
    <row r="436" spans="1:19" ht="24.75" customHeight="1" x14ac:dyDescent="0.25">
      <c r="A436" s="4">
        <v>429</v>
      </c>
      <c r="B436" s="4" t="s">
        <v>468</v>
      </c>
      <c r="C436" s="4" t="s">
        <v>1117</v>
      </c>
      <c r="D436" s="4" t="s">
        <v>308</v>
      </c>
      <c r="E436" s="4" t="s">
        <v>775</v>
      </c>
      <c r="F436" s="4" t="s">
        <v>783</v>
      </c>
      <c r="G436" s="14">
        <v>11000</v>
      </c>
      <c r="H436" s="4">
        <v>0</v>
      </c>
      <c r="I436" s="14">
        <v>11000</v>
      </c>
      <c r="J436" s="14">
        <v>315.7</v>
      </c>
      <c r="K436" s="14">
        <v>0</v>
      </c>
      <c r="L436" s="14">
        <v>334.4</v>
      </c>
      <c r="M436" s="14">
        <v>782</v>
      </c>
      <c r="N436" s="14">
        <f t="shared" si="16"/>
        <v>1432.1</v>
      </c>
      <c r="O436" s="14">
        <f t="shared" si="15"/>
        <v>9567.9</v>
      </c>
      <c r="Q436" s="25"/>
      <c r="R436" s="18"/>
      <c r="S436" s="18"/>
    </row>
    <row r="437" spans="1:19" ht="24.75" customHeight="1" x14ac:dyDescent="0.25">
      <c r="A437" s="4">
        <v>430</v>
      </c>
      <c r="B437" s="4" t="s">
        <v>469</v>
      </c>
      <c r="C437" s="4" t="s">
        <v>1117</v>
      </c>
      <c r="D437" s="4" t="s">
        <v>160</v>
      </c>
      <c r="E437" s="4" t="s">
        <v>775</v>
      </c>
      <c r="F437" s="4" t="s">
        <v>782</v>
      </c>
      <c r="G437" s="14">
        <v>11000</v>
      </c>
      <c r="H437" s="4">
        <v>0</v>
      </c>
      <c r="I437" s="14">
        <v>11000</v>
      </c>
      <c r="J437" s="14">
        <v>315.7</v>
      </c>
      <c r="K437" s="14">
        <v>0</v>
      </c>
      <c r="L437" s="14">
        <v>334.4</v>
      </c>
      <c r="M437" s="14">
        <v>25</v>
      </c>
      <c r="N437" s="14">
        <f t="shared" si="16"/>
        <v>675.09999999999991</v>
      </c>
      <c r="O437" s="14">
        <f t="shared" si="15"/>
        <v>10324.9</v>
      </c>
      <c r="Q437" s="25"/>
      <c r="R437" s="18"/>
      <c r="S437" s="18"/>
    </row>
    <row r="438" spans="1:19" ht="24.75" customHeight="1" x14ac:dyDescent="0.25">
      <c r="A438" s="4">
        <v>431</v>
      </c>
      <c r="B438" s="4" t="s">
        <v>787</v>
      </c>
      <c r="C438" s="4" t="s">
        <v>1117</v>
      </c>
      <c r="D438" s="4" t="s">
        <v>94</v>
      </c>
      <c r="E438" s="4" t="s">
        <v>776</v>
      </c>
      <c r="F438" s="4" t="s">
        <v>783</v>
      </c>
      <c r="G438" s="14">
        <v>40000</v>
      </c>
      <c r="H438" s="4">
        <v>0</v>
      </c>
      <c r="I438" s="14">
        <f>+G438+H438</f>
        <v>40000</v>
      </c>
      <c r="J438" s="14">
        <f>+I438*2.87%</f>
        <v>1148</v>
      </c>
      <c r="K438" s="14">
        <v>442.65</v>
      </c>
      <c r="L438" s="14">
        <f>+I438*3.04%</f>
        <v>1216</v>
      </c>
      <c r="M438" s="14">
        <v>425</v>
      </c>
      <c r="N438" s="14">
        <f t="shared" si="16"/>
        <v>3231.65</v>
      </c>
      <c r="O438" s="14">
        <f t="shared" si="15"/>
        <v>36768.35</v>
      </c>
      <c r="Q438" s="25"/>
      <c r="R438" s="18"/>
      <c r="S438" s="18"/>
    </row>
    <row r="439" spans="1:19" ht="24.75" customHeight="1" x14ac:dyDescent="0.25">
      <c r="A439" s="4">
        <v>432</v>
      </c>
      <c r="B439" s="4" t="s">
        <v>1057</v>
      </c>
      <c r="C439" s="4" t="s">
        <v>1117</v>
      </c>
      <c r="D439" s="4" t="s">
        <v>160</v>
      </c>
      <c r="E439" s="4" t="s">
        <v>775</v>
      </c>
      <c r="F439" s="4" t="s">
        <v>782</v>
      </c>
      <c r="G439" s="14">
        <v>10000</v>
      </c>
      <c r="H439" s="4">
        <v>0</v>
      </c>
      <c r="I439" s="14">
        <f>+G439+H439</f>
        <v>10000</v>
      </c>
      <c r="J439" s="14">
        <v>287</v>
      </c>
      <c r="K439" s="14">
        <v>0</v>
      </c>
      <c r="L439" s="14">
        <v>304</v>
      </c>
      <c r="M439" s="14">
        <v>25</v>
      </c>
      <c r="N439" s="14">
        <f t="shared" si="16"/>
        <v>616</v>
      </c>
      <c r="O439" s="14">
        <f t="shared" si="15"/>
        <v>9384</v>
      </c>
      <c r="Q439" s="25"/>
      <c r="R439" s="18"/>
      <c r="S439" s="18"/>
    </row>
    <row r="440" spans="1:19" ht="24.75" customHeight="1" x14ac:dyDescent="0.25">
      <c r="A440" s="4">
        <v>433</v>
      </c>
      <c r="B440" s="1" t="s">
        <v>1163</v>
      </c>
      <c r="C440" s="4" t="s">
        <v>1117</v>
      </c>
      <c r="D440" s="4" t="s">
        <v>156</v>
      </c>
      <c r="E440" s="4" t="s">
        <v>775</v>
      </c>
      <c r="F440" s="4" t="s">
        <v>782</v>
      </c>
      <c r="G440" s="14">
        <v>11000</v>
      </c>
      <c r="H440" s="4">
        <v>0</v>
      </c>
      <c r="I440" s="14">
        <f>+G440+H440</f>
        <v>11000</v>
      </c>
      <c r="J440" s="14">
        <v>315.7</v>
      </c>
      <c r="K440" s="14">
        <v>0</v>
      </c>
      <c r="L440" s="14">
        <v>334.4</v>
      </c>
      <c r="M440" s="14">
        <v>25</v>
      </c>
      <c r="N440" s="14">
        <f t="shared" si="16"/>
        <v>675.09999999999991</v>
      </c>
      <c r="O440" s="14">
        <f t="shared" si="15"/>
        <v>10324.9</v>
      </c>
      <c r="Q440" s="25"/>
      <c r="R440" s="18"/>
      <c r="S440" s="18"/>
    </row>
    <row r="441" spans="1:19" ht="24.75" customHeight="1" x14ac:dyDescent="0.25">
      <c r="A441" s="4">
        <v>434</v>
      </c>
      <c r="B441" s="1" t="s">
        <v>1164</v>
      </c>
      <c r="C441" s="4" t="s">
        <v>1117</v>
      </c>
      <c r="D441" s="4" t="s">
        <v>139</v>
      </c>
      <c r="E441" s="4" t="s">
        <v>775</v>
      </c>
      <c r="F441" s="4" t="s">
        <v>783</v>
      </c>
      <c r="G441" s="14">
        <v>11000</v>
      </c>
      <c r="H441" s="4">
        <v>0</v>
      </c>
      <c r="I441" s="14">
        <f>+G441+H441</f>
        <v>11000</v>
      </c>
      <c r="J441" s="14">
        <v>315.7</v>
      </c>
      <c r="K441" s="14">
        <v>0</v>
      </c>
      <c r="L441" s="14">
        <v>334.4</v>
      </c>
      <c r="M441" s="14">
        <v>25</v>
      </c>
      <c r="N441" s="14">
        <f t="shared" si="16"/>
        <v>675.09999999999991</v>
      </c>
      <c r="O441" s="14">
        <f t="shared" si="15"/>
        <v>10324.9</v>
      </c>
      <c r="Q441" s="25"/>
      <c r="R441" s="18"/>
      <c r="S441" s="18"/>
    </row>
    <row r="442" spans="1:19" ht="24.75" customHeight="1" x14ac:dyDescent="0.25">
      <c r="A442" s="4">
        <v>435</v>
      </c>
      <c r="B442" s="4" t="s">
        <v>580</v>
      </c>
      <c r="C442" s="4" t="s">
        <v>1117</v>
      </c>
      <c r="D442" s="4" t="s">
        <v>160</v>
      </c>
      <c r="E442" s="4" t="s">
        <v>775</v>
      </c>
      <c r="F442" s="4" t="s">
        <v>782</v>
      </c>
      <c r="G442" s="14">
        <v>11000</v>
      </c>
      <c r="H442" s="4">
        <v>0</v>
      </c>
      <c r="I442" s="14">
        <v>11000</v>
      </c>
      <c r="J442" s="14">
        <v>315.7</v>
      </c>
      <c r="K442" s="14">
        <v>0</v>
      </c>
      <c r="L442" s="14">
        <v>334.4</v>
      </c>
      <c r="M442" s="14">
        <v>25</v>
      </c>
      <c r="N442" s="14">
        <f t="shared" si="16"/>
        <v>675.09999999999991</v>
      </c>
      <c r="O442" s="14">
        <f t="shared" si="15"/>
        <v>10324.9</v>
      </c>
      <c r="Q442" s="25"/>
      <c r="R442" s="18"/>
      <c r="S442" s="18"/>
    </row>
    <row r="443" spans="1:19" ht="24.75" customHeight="1" x14ac:dyDescent="0.25">
      <c r="A443" s="4">
        <v>436</v>
      </c>
      <c r="B443" s="4" t="s">
        <v>616</v>
      </c>
      <c r="C443" s="4" t="s">
        <v>1117</v>
      </c>
      <c r="D443" s="4" t="s">
        <v>160</v>
      </c>
      <c r="E443" s="4" t="s">
        <v>775</v>
      </c>
      <c r="F443" s="4" t="s">
        <v>782</v>
      </c>
      <c r="G443" s="14">
        <v>11000</v>
      </c>
      <c r="H443" s="4">
        <v>0</v>
      </c>
      <c r="I443" s="14">
        <v>11000</v>
      </c>
      <c r="J443" s="14">
        <v>315.7</v>
      </c>
      <c r="K443" s="14">
        <v>0</v>
      </c>
      <c r="L443" s="14">
        <v>334.4</v>
      </c>
      <c r="M443" s="14">
        <v>25</v>
      </c>
      <c r="N443" s="14">
        <f t="shared" si="16"/>
        <v>675.09999999999991</v>
      </c>
      <c r="O443" s="14">
        <f t="shared" si="15"/>
        <v>10324.9</v>
      </c>
      <c r="Q443" s="25"/>
      <c r="R443" s="18"/>
      <c r="S443" s="18"/>
    </row>
    <row r="444" spans="1:19" ht="24.75" customHeight="1" x14ac:dyDescent="0.25">
      <c r="A444" s="4">
        <v>437</v>
      </c>
      <c r="B444" s="4" t="s">
        <v>620</v>
      </c>
      <c r="C444" s="4" t="s">
        <v>1117</v>
      </c>
      <c r="D444" s="4" t="s">
        <v>45</v>
      </c>
      <c r="E444" s="4" t="s">
        <v>775</v>
      </c>
      <c r="F444" s="4" t="s">
        <v>783</v>
      </c>
      <c r="G444" s="14">
        <v>22050</v>
      </c>
      <c r="H444" s="4">
        <v>0</v>
      </c>
      <c r="I444" s="14">
        <v>22050</v>
      </c>
      <c r="J444" s="14">
        <v>632.84</v>
      </c>
      <c r="K444" s="14">
        <v>0</v>
      </c>
      <c r="L444" s="14">
        <v>670.32</v>
      </c>
      <c r="M444" s="14">
        <v>25</v>
      </c>
      <c r="N444" s="14">
        <f t="shared" si="16"/>
        <v>1328.16</v>
      </c>
      <c r="O444" s="14">
        <f t="shared" si="15"/>
        <v>20721.84</v>
      </c>
      <c r="Q444" s="25"/>
      <c r="R444" s="18"/>
      <c r="S444" s="18"/>
    </row>
    <row r="445" spans="1:19" ht="24.75" customHeight="1" x14ac:dyDescent="0.25">
      <c r="A445" s="4">
        <v>438</v>
      </c>
      <c r="B445" s="4" t="s">
        <v>637</v>
      </c>
      <c r="C445" s="4" t="s">
        <v>1117</v>
      </c>
      <c r="D445" s="4" t="s">
        <v>21</v>
      </c>
      <c r="E445" s="4" t="s">
        <v>774</v>
      </c>
      <c r="F445" s="4" t="s">
        <v>783</v>
      </c>
      <c r="G445" s="14">
        <v>40000</v>
      </c>
      <c r="H445" s="4">
        <v>0</v>
      </c>
      <c r="I445" s="14">
        <v>40000</v>
      </c>
      <c r="J445" s="14">
        <v>1148</v>
      </c>
      <c r="K445" s="14">
        <v>215.78</v>
      </c>
      <c r="L445" s="14">
        <v>1216</v>
      </c>
      <c r="M445" s="32">
        <v>14060.86</v>
      </c>
      <c r="N445" s="14">
        <f t="shared" si="16"/>
        <v>16640.64</v>
      </c>
      <c r="O445" s="14">
        <f t="shared" si="15"/>
        <v>23359.360000000001</v>
      </c>
      <c r="Q445" s="25"/>
      <c r="R445" s="18"/>
      <c r="S445" s="18"/>
    </row>
    <row r="446" spans="1:19" ht="24.75" customHeight="1" x14ac:dyDescent="0.25">
      <c r="A446" s="4">
        <v>439</v>
      </c>
      <c r="B446" s="4" t="s">
        <v>640</v>
      </c>
      <c r="C446" s="4" t="s">
        <v>1117</v>
      </c>
      <c r="D446" s="4" t="s">
        <v>21</v>
      </c>
      <c r="E446" s="4" t="s">
        <v>776</v>
      </c>
      <c r="F446" s="4" t="s">
        <v>782</v>
      </c>
      <c r="G446" s="14">
        <v>40000</v>
      </c>
      <c r="H446" s="4">
        <v>0</v>
      </c>
      <c r="I446" s="14">
        <v>40000</v>
      </c>
      <c r="J446" s="14">
        <f>+I446*2.87%</f>
        <v>1148</v>
      </c>
      <c r="K446" s="14">
        <v>442.65</v>
      </c>
      <c r="L446" s="14">
        <f>+I446*3.04%</f>
        <v>1216</v>
      </c>
      <c r="M446" s="14">
        <v>25</v>
      </c>
      <c r="N446" s="14">
        <f t="shared" si="16"/>
        <v>2831.65</v>
      </c>
      <c r="O446" s="14">
        <f t="shared" ref="O446:O508" si="17">+I446-N446</f>
        <v>37168.35</v>
      </c>
      <c r="Q446" s="25"/>
      <c r="R446" s="18"/>
      <c r="S446" s="18"/>
    </row>
    <row r="447" spans="1:19" ht="24.75" customHeight="1" x14ac:dyDescent="0.25">
      <c r="A447" s="4">
        <v>440</v>
      </c>
      <c r="B447" s="4" t="s">
        <v>650</v>
      </c>
      <c r="C447" s="4" t="s">
        <v>1117</v>
      </c>
      <c r="D447" s="4" t="s">
        <v>148</v>
      </c>
      <c r="E447" s="4" t="s">
        <v>775</v>
      </c>
      <c r="F447" s="4" t="s">
        <v>782</v>
      </c>
      <c r="G447" s="14">
        <v>11000</v>
      </c>
      <c r="H447" s="4">
        <v>0</v>
      </c>
      <c r="I447" s="14">
        <v>11000</v>
      </c>
      <c r="J447" s="14">
        <v>315.7</v>
      </c>
      <c r="K447" s="14">
        <v>0</v>
      </c>
      <c r="L447" s="14">
        <v>334.4</v>
      </c>
      <c r="M447" s="14">
        <v>25</v>
      </c>
      <c r="N447" s="14">
        <f t="shared" si="16"/>
        <v>675.09999999999991</v>
      </c>
      <c r="O447" s="14">
        <f t="shared" si="17"/>
        <v>10324.9</v>
      </c>
      <c r="Q447" s="25"/>
      <c r="R447" s="18"/>
      <c r="S447" s="18"/>
    </row>
    <row r="448" spans="1:19" ht="24.75" customHeight="1" x14ac:dyDescent="0.25">
      <c r="A448" s="4">
        <v>441</v>
      </c>
      <c r="B448" s="4" t="s">
        <v>668</v>
      </c>
      <c r="C448" s="4" t="s">
        <v>1117</v>
      </c>
      <c r="D448" s="4" t="s">
        <v>160</v>
      </c>
      <c r="E448" s="4" t="s">
        <v>775</v>
      </c>
      <c r="F448" s="4" t="s">
        <v>782</v>
      </c>
      <c r="G448" s="14">
        <v>11000</v>
      </c>
      <c r="H448" s="4">
        <v>0</v>
      </c>
      <c r="I448" s="14">
        <v>11000</v>
      </c>
      <c r="J448" s="14">
        <v>315.7</v>
      </c>
      <c r="K448" s="14">
        <v>0</v>
      </c>
      <c r="L448" s="14">
        <v>334.4</v>
      </c>
      <c r="M448" s="14">
        <v>25</v>
      </c>
      <c r="N448" s="14">
        <f t="shared" si="16"/>
        <v>675.09999999999991</v>
      </c>
      <c r="O448" s="14">
        <f t="shared" si="17"/>
        <v>10324.9</v>
      </c>
      <c r="Q448" s="25"/>
      <c r="R448" s="18"/>
      <c r="S448" s="18"/>
    </row>
    <row r="449" spans="1:19" ht="24.75" customHeight="1" x14ac:dyDescent="0.25">
      <c r="A449" s="4">
        <v>442</v>
      </c>
      <c r="B449" s="4" t="s">
        <v>744</v>
      </c>
      <c r="C449" s="4" t="s">
        <v>1117</v>
      </c>
      <c r="D449" s="4" t="s">
        <v>21</v>
      </c>
      <c r="E449" s="4" t="s">
        <v>776</v>
      </c>
      <c r="F449" s="4" t="s">
        <v>782</v>
      </c>
      <c r="G449" s="14">
        <v>40000</v>
      </c>
      <c r="H449" s="4">
        <v>0</v>
      </c>
      <c r="I449" s="14">
        <v>40000</v>
      </c>
      <c r="J449" s="14">
        <f>+I449*2.87%</f>
        <v>1148</v>
      </c>
      <c r="K449" s="14">
        <v>442.65</v>
      </c>
      <c r="L449" s="14">
        <f>+I449*3.04%</f>
        <v>1216</v>
      </c>
      <c r="M449" s="14">
        <v>25</v>
      </c>
      <c r="N449" s="14">
        <f t="shared" si="16"/>
        <v>2831.65</v>
      </c>
      <c r="O449" s="14">
        <f t="shared" si="17"/>
        <v>37168.35</v>
      </c>
      <c r="Q449" s="25"/>
      <c r="R449" s="18"/>
      <c r="S449" s="18"/>
    </row>
    <row r="450" spans="1:19" ht="24.75" customHeight="1" x14ac:dyDescent="0.25">
      <c r="A450" s="4">
        <v>443</v>
      </c>
      <c r="B450" s="4" t="s">
        <v>752</v>
      </c>
      <c r="C450" s="4" t="s">
        <v>1117</v>
      </c>
      <c r="D450" s="4" t="s">
        <v>36</v>
      </c>
      <c r="E450" s="4" t="s">
        <v>774</v>
      </c>
      <c r="F450" s="4" t="s">
        <v>782</v>
      </c>
      <c r="G450" s="14">
        <v>50000</v>
      </c>
      <c r="H450" s="4">
        <v>0</v>
      </c>
      <c r="I450" s="14">
        <v>50000</v>
      </c>
      <c r="J450" s="14">
        <v>1435</v>
      </c>
      <c r="K450" s="14">
        <v>1854</v>
      </c>
      <c r="L450" s="14">
        <v>1520</v>
      </c>
      <c r="M450" s="14">
        <v>1025</v>
      </c>
      <c r="N450" s="14">
        <f t="shared" si="16"/>
        <v>5834</v>
      </c>
      <c r="O450" s="14">
        <f t="shared" si="17"/>
        <v>44166</v>
      </c>
      <c r="Q450" s="25"/>
      <c r="R450" s="18"/>
      <c r="S450" s="18"/>
    </row>
    <row r="451" spans="1:19" ht="24.75" customHeight="1" x14ac:dyDescent="0.25">
      <c r="A451" s="4">
        <v>444</v>
      </c>
      <c r="B451" s="4" t="s">
        <v>761</v>
      </c>
      <c r="C451" s="4" t="s">
        <v>1117</v>
      </c>
      <c r="D451" s="4" t="s">
        <v>21</v>
      </c>
      <c r="E451" s="4" t="s">
        <v>776</v>
      </c>
      <c r="F451" s="4" t="s">
        <v>782</v>
      </c>
      <c r="G451" s="14">
        <v>50000</v>
      </c>
      <c r="H451" s="4">
        <v>0</v>
      </c>
      <c r="I451" s="14">
        <v>50000</v>
      </c>
      <c r="J451" s="14">
        <v>1435</v>
      </c>
      <c r="K451" s="14">
        <v>1400.27</v>
      </c>
      <c r="L451" s="14">
        <v>1520</v>
      </c>
      <c r="M451" s="14">
        <v>4149.8999999999996</v>
      </c>
      <c r="N451" s="14">
        <f t="shared" si="16"/>
        <v>8505.17</v>
      </c>
      <c r="O451" s="14">
        <f t="shared" si="17"/>
        <v>41494.83</v>
      </c>
      <c r="Q451" s="25"/>
      <c r="R451" s="18"/>
      <c r="S451" s="18"/>
    </row>
    <row r="452" spans="1:19" ht="24.75" customHeight="1" x14ac:dyDescent="0.25">
      <c r="A452" s="4">
        <v>445</v>
      </c>
      <c r="B452" s="4" t="s">
        <v>1136</v>
      </c>
      <c r="C452" s="4" t="s">
        <v>1117</v>
      </c>
      <c r="D452" s="4" t="s">
        <v>160</v>
      </c>
      <c r="E452" s="4" t="s">
        <v>775</v>
      </c>
      <c r="F452" s="4" t="s">
        <v>782</v>
      </c>
      <c r="G452" s="14">
        <v>11000</v>
      </c>
      <c r="H452" s="4">
        <v>0</v>
      </c>
      <c r="I452" s="14">
        <v>11000</v>
      </c>
      <c r="J452" s="14">
        <v>315.7</v>
      </c>
      <c r="K452" s="14">
        <v>0</v>
      </c>
      <c r="L452" s="14">
        <v>334.4</v>
      </c>
      <c r="M452" s="14">
        <v>25</v>
      </c>
      <c r="N452" s="14">
        <f t="shared" si="16"/>
        <v>675.09999999999991</v>
      </c>
      <c r="O452" s="14">
        <f t="shared" si="17"/>
        <v>10324.9</v>
      </c>
      <c r="Q452" s="25"/>
      <c r="R452" s="18"/>
      <c r="S452" s="18"/>
    </row>
    <row r="453" spans="1:19" ht="24.75" customHeight="1" x14ac:dyDescent="0.25">
      <c r="A453" s="4">
        <v>446</v>
      </c>
      <c r="B453" s="4" t="s">
        <v>1314</v>
      </c>
      <c r="C453" s="4" t="s">
        <v>1117</v>
      </c>
      <c r="D453" s="4" t="s">
        <v>308</v>
      </c>
      <c r="E453" s="4" t="s">
        <v>775</v>
      </c>
      <c r="F453" s="4" t="s">
        <v>782</v>
      </c>
      <c r="G453" s="14">
        <v>10000</v>
      </c>
      <c r="H453" s="4">
        <v>0</v>
      </c>
      <c r="I453" s="14">
        <v>10000</v>
      </c>
      <c r="J453" s="14">
        <v>287</v>
      </c>
      <c r="K453" s="14">
        <v>0</v>
      </c>
      <c r="L453" s="14">
        <v>304</v>
      </c>
      <c r="M453" s="14">
        <v>25</v>
      </c>
      <c r="N453" s="14">
        <f t="shared" si="16"/>
        <v>616</v>
      </c>
      <c r="O453" s="14">
        <f t="shared" si="17"/>
        <v>9384</v>
      </c>
      <c r="Q453" s="25"/>
      <c r="R453" s="18"/>
      <c r="S453" s="18"/>
    </row>
    <row r="454" spans="1:19" ht="24.75" customHeight="1" x14ac:dyDescent="0.25">
      <c r="A454" s="4">
        <v>447</v>
      </c>
      <c r="B454" s="4" t="s">
        <v>395</v>
      </c>
      <c r="C454" s="4" t="s">
        <v>1309</v>
      </c>
      <c r="D454" s="4" t="s">
        <v>21</v>
      </c>
      <c r="E454" s="4" t="s">
        <v>774</v>
      </c>
      <c r="F454" s="4" t="s">
        <v>783</v>
      </c>
      <c r="G454" s="14">
        <v>50000</v>
      </c>
      <c r="H454" s="4">
        <v>0</v>
      </c>
      <c r="I454" s="14">
        <v>50000</v>
      </c>
      <c r="J454" s="14">
        <v>1435</v>
      </c>
      <c r="K454" s="14">
        <v>1854</v>
      </c>
      <c r="L454" s="14">
        <v>1520</v>
      </c>
      <c r="M454" s="14">
        <v>23504.03</v>
      </c>
      <c r="N454" s="14">
        <f t="shared" si="16"/>
        <v>28313.03</v>
      </c>
      <c r="O454" s="14">
        <f t="shared" si="17"/>
        <v>21686.97</v>
      </c>
      <c r="Q454" s="25"/>
      <c r="R454" s="18"/>
      <c r="S454" s="18"/>
    </row>
    <row r="455" spans="1:19" ht="24.75" customHeight="1" x14ac:dyDescent="0.25">
      <c r="A455" s="4">
        <v>448</v>
      </c>
      <c r="B455" s="4" t="s">
        <v>20</v>
      </c>
      <c r="C455" s="4" t="s">
        <v>1220</v>
      </c>
      <c r="D455" s="4" t="s">
        <v>21</v>
      </c>
      <c r="E455" s="4" t="s">
        <v>774</v>
      </c>
      <c r="F455" s="4" t="s">
        <v>782</v>
      </c>
      <c r="G455" s="14">
        <v>50000</v>
      </c>
      <c r="H455" s="4">
        <v>0</v>
      </c>
      <c r="I455" s="14">
        <v>50000</v>
      </c>
      <c r="J455" s="14">
        <v>1435</v>
      </c>
      <c r="K455" s="14">
        <v>1854</v>
      </c>
      <c r="L455" s="14">
        <v>1520</v>
      </c>
      <c r="M455" s="14">
        <v>525</v>
      </c>
      <c r="N455" s="14">
        <f t="shared" si="16"/>
        <v>5334</v>
      </c>
      <c r="O455" s="14">
        <f t="shared" si="17"/>
        <v>44666</v>
      </c>
      <c r="Q455" s="25"/>
      <c r="R455" s="18"/>
      <c r="S455" s="18"/>
    </row>
    <row r="456" spans="1:19" ht="24.75" customHeight="1" x14ac:dyDescent="0.25">
      <c r="A456" s="4">
        <v>449</v>
      </c>
      <c r="B456" s="4" t="s">
        <v>78</v>
      </c>
      <c r="C456" s="4" t="s">
        <v>1220</v>
      </c>
      <c r="D456" s="4" t="s">
        <v>59</v>
      </c>
      <c r="E456" s="4" t="s">
        <v>776</v>
      </c>
      <c r="F456" s="4" t="s">
        <v>782</v>
      </c>
      <c r="G456" s="14">
        <v>50000</v>
      </c>
      <c r="H456" s="4">
        <v>0</v>
      </c>
      <c r="I456" s="14">
        <v>50000</v>
      </c>
      <c r="J456" s="14">
        <v>1435</v>
      </c>
      <c r="K456" s="32">
        <v>1627.13</v>
      </c>
      <c r="L456" s="14">
        <v>1520</v>
      </c>
      <c r="M456" s="32">
        <v>3269.75</v>
      </c>
      <c r="N456" s="14">
        <f t="shared" si="16"/>
        <v>7851.88</v>
      </c>
      <c r="O456" s="14">
        <f t="shared" si="17"/>
        <v>42148.12</v>
      </c>
      <c r="Q456" s="25"/>
      <c r="R456" s="18"/>
      <c r="S456" s="18"/>
    </row>
    <row r="457" spans="1:19" ht="24.75" customHeight="1" x14ac:dyDescent="0.25">
      <c r="A457" s="4">
        <v>450</v>
      </c>
      <c r="B457" s="4" t="s">
        <v>74</v>
      </c>
      <c r="C457" s="4" t="s">
        <v>1220</v>
      </c>
      <c r="D457" s="4" t="s">
        <v>36</v>
      </c>
      <c r="E457" s="4" t="s">
        <v>774</v>
      </c>
      <c r="F457" s="4" t="s">
        <v>782</v>
      </c>
      <c r="G457" s="14">
        <v>50000</v>
      </c>
      <c r="H457" s="4">
        <v>0</v>
      </c>
      <c r="I457" s="14">
        <v>50000</v>
      </c>
      <c r="J457" s="14">
        <v>1435</v>
      </c>
      <c r="K457" s="14">
        <v>1854</v>
      </c>
      <c r="L457" s="14">
        <v>1520</v>
      </c>
      <c r="M457" s="14">
        <v>2525</v>
      </c>
      <c r="N457" s="14">
        <f t="shared" si="16"/>
        <v>7334</v>
      </c>
      <c r="O457" s="14">
        <f t="shared" si="17"/>
        <v>42666</v>
      </c>
      <c r="Q457" s="25"/>
      <c r="R457" s="18"/>
      <c r="S457" s="18"/>
    </row>
    <row r="458" spans="1:19" ht="24.75" customHeight="1" x14ac:dyDescent="0.25">
      <c r="A458" s="4">
        <v>451</v>
      </c>
      <c r="B458" s="4" t="s">
        <v>452</v>
      </c>
      <c r="C458" s="4" t="s">
        <v>1220</v>
      </c>
      <c r="D458" s="4" t="s">
        <v>21</v>
      </c>
      <c r="E458" s="4" t="s">
        <v>774</v>
      </c>
      <c r="F458" s="4" t="s">
        <v>783</v>
      </c>
      <c r="G458" s="14">
        <v>50000</v>
      </c>
      <c r="H458" s="4">
        <v>0</v>
      </c>
      <c r="I458" s="14">
        <v>50000</v>
      </c>
      <c r="J458" s="14">
        <v>1435</v>
      </c>
      <c r="K458" s="14">
        <v>1627.13</v>
      </c>
      <c r="L458" s="14">
        <v>1520</v>
      </c>
      <c r="M458" s="14">
        <v>1937.45</v>
      </c>
      <c r="N458" s="14">
        <f t="shared" si="16"/>
        <v>6519.58</v>
      </c>
      <c r="O458" s="14">
        <f t="shared" si="17"/>
        <v>43480.42</v>
      </c>
      <c r="Q458" s="25"/>
      <c r="R458" s="18"/>
      <c r="S458" s="18"/>
    </row>
    <row r="459" spans="1:19" ht="24.75" customHeight="1" x14ac:dyDescent="0.25">
      <c r="A459" s="4">
        <v>452</v>
      </c>
      <c r="B459" s="4" t="s">
        <v>1077</v>
      </c>
      <c r="C459" s="4" t="s">
        <v>1220</v>
      </c>
      <c r="D459" s="4" t="s">
        <v>350</v>
      </c>
      <c r="E459" s="4" t="s">
        <v>776</v>
      </c>
      <c r="F459" s="4" t="s">
        <v>782</v>
      </c>
      <c r="G459" s="14">
        <v>30000</v>
      </c>
      <c r="H459" s="4">
        <v>0</v>
      </c>
      <c r="I459" s="14">
        <v>30000</v>
      </c>
      <c r="J459" s="14">
        <v>861</v>
      </c>
      <c r="K459" s="14">
        <v>0</v>
      </c>
      <c r="L459" s="14">
        <v>912</v>
      </c>
      <c r="M459" s="14">
        <v>25</v>
      </c>
      <c r="N459" s="14">
        <v>1798</v>
      </c>
      <c r="O459" s="14">
        <v>28202</v>
      </c>
      <c r="Q459" s="25"/>
      <c r="R459" s="18"/>
      <c r="S459" s="18"/>
    </row>
    <row r="460" spans="1:19" ht="24.75" customHeight="1" x14ac:dyDescent="0.25">
      <c r="A460" s="4">
        <v>453</v>
      </c>
      <c r="B460" s="4" t="s">
        <v>454</v>
      </c>
      <c r="C460" s="4" t="s">
        <v>1220</v>
      </c>
      <c r="D460" s="4" t="s">
        <v>160</v>
      </c>
      <c r="E460" s="4" t="s">
        <v>775</v>
      </c>
      <c r="F460" s="4" t="s">
        <v>782</v>
      </c>
      <c r="G460" s="14">
        <v>11000</v>
      </c>
      <c r="H460" s="4">
        <v>0</v>
      </c>
      <c r="I460" s="14">
        <v>11000</v>
      </c>
      <c r="J460" s="14">
        <v>315.7</v>
      </c>
      <c r="K460" s="14">
        <v>0</v>
      </c>
      <c r="L460" s="14">
        <v>334.4</v>
      </c>
      <c r="M460" s="14">
        <v>25</v>
      </c>
      <c r="N460" s="14">
        <f t="shared" si="16"/>
        <v>675.09999999999991</v>
      </c>
      <c r="O460" s="14">
        <f t="shared" si="17"/>
        <v>10324.9</v>
      </c>
      <c r="Q460" s="25"/>
      <c r="R460" s="18"/>
      <c r="S460" s="18"/>
    </row>
    <row r="461" spans="1:19" ht="24.75" customHeight="1" x14ac:dyDescent="0.25">
      <c r="A461" s="4">
        <v>454</v>
      </c>
      <c r="B461" s="4" t="s">
        <v>92</v>
      </c>
      <c r="C461" s="4" t="s">
        <v>1220</v>
      </c>
      <c r="D461" s="4" t="s">
        <v>94</v>
      </c>
      <c r="E461" s="4" t="s">
        <v>776</v>
      </c>
      <c r="F461" s="4" t="s">
        <v>782</v>
      </c>
      <c r="G461" s="14">
        <v>50000</v>
      </c>
      <c r="H461" s="4">
        <v>0</v>
      </c>
      <c r="I461" s="14">
        <v>50000</v>
      </c>
      <c r="J461" s="14">
        <v>1435</v>
      </c>
      <c r="K461" s="14">
        <v>1627.13</v>
      </c>
      <c r="L461" s="14">
        <v>1520</v>
      </c>
      <c r="M461" s="20">
        <v>2537.4499999999998</v>
      </c>
      <c r="N461" s="14">
        <f t="shared" si="16"/>
        <v>7119.58</v>
      </c>
      <c r="O461" s="14">
        <f t="shared" si="17"/>
        <v>42880.42</v>
      </c>
      <c r="Q461" s="25"/>
      <c r="R461" s="18"/>
      <c r="S461" s="18"/>
    </row>
    <row r="462" spans="1:19" ht="24.75" customHeight="1" x14ac:dyDescent="0.25">
      <c r="A462" s="4">
        <v>455</v>
      </c>
      <c r="B462" s="4" t="s">
        <v>159</v>
      </c>
      <c r="C462" s="4" t="s">
        <v>1220</v>
      </c>
      <c r="D462" s="4" t="s">
        <v>160</v>
      </c>
      <c r="E462" s="4" t="s">
        <v>775</v>
      </c>
      <c r="F462" s="4" t="s">
        <v>782</v>
      </c>
      <c r="G462" s="14">
        <v>11000</v>
      </c>
      <c r="H462" s="4">
        <v>0</v>
      </c>
      <c r="I462" s="14">
        <v>11000</v>
      </c>
      <c r="J462" s="14">
        <v>315.7</v>
      </c>
      <c r="K462" s="14">
        <v>0</v>
      </c>
      <c r="L462" s="14">
        <v>334.4</v>
      </c>
      <c r="M462" s="14">
        <v>25</v>
      </c>
      <c r="N462" s="14">
        <f t="shared" si="16"/>
        <v>675.09999999999991</v>
      </c>
      <c r="O462" s="14">
        <f t="shared" si="17"/>
        <v>10324.9</v>
      </c>
      <c r="Q462" s="25"/>
      <c r="R462" s="18"/>
      <c r="S462" s="18"/>
    </row>
    <row r="463" spans="1:19" ht="24.75" customHeight="1" x14ac:dyDescent="0.25">
      <c r="A463" s="4">
        <v>456</v>
      </c>
      <c r="B463" s="4" t="s">
        <v>97</v>
      </c>
      <c r="C463" s="4" t="s">
        <v>1220</v>
      </c>
      <c r="D463" s="4" t="s">
        <v>21</v>
      </c>
      <c r="E463" s="4" t="s">
        <v>776</v>
      </c>
      <c r="F463" s="4" t="s">
        <v>782</v>
      </c>
      <c r="G463" s="14">
        <v>50000</v>
      </c>
      <c r="H463" s="4">
        <v>0</v>
      </c>
      <c r="I463" s="14">
        <v>50000</v>
      </c>
      <c r="J463" s="14">
        <v>1435</v>
      </c>
      <c r="K463" s="14">
        <v>1854</v>
      </c>
      <c r="L463" s="14">
        <v>1520</v>
      </c>
      <c r="M463" s="14">
        <v>425</v>
      </c>
      <c r="N463" s="14">
        <f t="shared" si="16"/>
        <v>5234</v>
      </c>
      <c r="O463" s="14">
        <f t="shared" si="17"/>
        <v>44766</v>
      </c>
      <c r="Q463" s="25"/>
      <c r="R463" s="18"/>
      <c r="S463" s="18"/>
    </row>
    <row r="464" spans="1:19" ht="24.75" customHeight="1" x14ac:dyDescent="0.25">
      <c r="A464" s="4">
        <v>457</v>
      </c>
      <c r="B464" s="4" t="s">
        <v>178</v>
      </c>
      <c r="C464" s="4" t="s">
        <v>1220</v>
      </c>
      <c r="D464" s="4" t="s">
        <v>148</v>
      </c>
      <c r="E464" s="4" t="s">
        <v>775</v>
      </c>
      <c r="F464" s="4" t="s">
        <v>782</v>
      </c>
      <c r="G464" s="14">
        <v>11000</v>
      </c>
      <c r="H464" s="4">
        <v>0</v>
      </c>
      <c r="I464" s="14">
        <v>11000</v>
      </c>
      <c r="J464" s="14">
        <v>315.7</v>
      </c>
      <c r="K464" s="14">
        <v>0</v>
      </c>
      <c r="L464" s="14">
        <v>334.4</v>
      </c>
      <c r="M464" s="14">
        <v>25</v>
      </c>
      <c r="N464" s="14">
        <f t="shared" si="16"/>
        <v>675.09999999999991</v>
      </c>
      <c r="O464" s="14">
        <f t="shared" si="17"/>
        <v>10324.9</v>
      </c>
      <c r="Q464" s="25"/>
      <c r="R464" s="18"/>
      <c r="S464" s="18"/>
    </row>
    <row r="465" spans="1:19" ht="24.75" customHeight="1" x14ac:dyDescent="0.25">
      <c r="A465" s="4">
        <v>458</v>
      </c>
      <c r="B465" s="4" t="s">
        <v>183</v>
      </c>
      <c r="C465" s="4" t="s">
        <v>1220</v>
      </c>
      <c r="D465" s="4" t="s">
        <v>27</v>
      </c>
      <c r="E465" s="4" t="s">
        <v>776</v>
      </c>
      <c r="F465" s="4" t="s">
        <v>782</v>
      </c>
      <c r="G465" s="14">
        <v>50000</v>
      </c>
      <c r="H465" s="4">
        <v>0</v>
      </c>
      <c r="I465" s="14">
        <v>50000</v>
      </c>
      <c r="J465" s="14">
        <v>1435</v>
      </c>
      <c r="K465" s="32">
        <v>1854</v>
      </c>
      <c r="L465" s="14">
        <v>1520</v>
      </c>
      <c r="M465" s="32">
        <v>9999.09</v>
      </c>
      <c r="N465" s="14">
        <f t="shared" si="16"/>
        <v>14808.09</v>
      </c>
      <c r="O465" s="14">
        <f t="shared" si="17"/>
        <v>35191.910000000003</v>
      </c>
      <c r="Q465" s="25"/>
      <c r="R465" s="18"/>
      <c r="S465" s="18"/>
    </row>
    <row r="466" spans="1:19" ht="24.75" customHeight="1" x14ac:dyDescent="0.25">
      <c r="A466" s="4">
        <v>459</v>
      </c>
      <c r="B466" s="4" t="s">
        <v>190</v>
      </c>
      <c r="C466" s="4" t="s">
        <v>1220</v>
      </c>
      <c r="D466" s="4" t="s">
        <v>21</v>
      </c>
      <c r="E466" s="4" t="s">
        <v>776</v>
      </c>
      <c r="F466" s="4" t="s">
        <v>782</v>
      </c>
      <c r="G466" s="14">
        <v>50000</v>
      </c>
      <c r="H466" s="4">
        <v>0</v>
      </c>
      <c r="I466" s="14">
        <v>50000</v>
      </c>
      <c r="J466" s="14">
        <v>1435</v>
      </c>
      <c r="K466" s="14">
        <v>1854</v>
      </c>
      <c r="L466" s="14">
        <v>1520</v>
      </c>
      <c r="M466" s="14">
        <v>425</v>
      </c>
      <c r="N466" s="14">
        <f t="shared" si="16"/>
        <v>5234</v>
      </c>
      <c r="O466" s="14">
        <f t="shared" si="17"/>
        <v>44766</v>
      </c>
      <c r="Q466" s="25"/>
      <c r="R466" s="18"/>
      <c r="S466" s="18"/>
    </row>
    <row r="467" spans="1:19" ht="24.75" customHeight="1" x14ac:dyDescent="0.25">
      <c r="A467" s="4">
        <v>460</v>
      </c>
      <c r="B467" s="4" t="s">
        <v>207</v>
      </c>
      <c r="C467" s="4" t="s">
        <v>1220</v>
      </c>
      <c r="D467" s="4" t="s">
        <v>158</v>
      </c>
      <c r="E467" s="4" t="s">
        <v>776</v>
      </c>
      <c r="F467" s="4" t="s">
        <v>783</v>
      </c>
      <c r="G467" s="14">
        <v>31500</v>
      </c>
      <c r="H467" s="4">
        <v>0</v>
      </c>
      <c r="I467" s="14">
        <v>31500</v>
      </c>
      <c r="J467" s="14">
        <v>904.05</v>
      </c>
      <c r="K467" s="14">
        <v>0</v>
      </c>
      <c r="L467" s="14">
        <v>957.6</v>
      </c>
      <c r="M467" s="14">
        <v>25</v>
      </c>
      <c r="N467" s="14">
        <f t="shared" si="16"/>
        <v>1886.65</v>
      </c>
      <c r="O467" s="14">
        <f t="shared" si="17"/>
        <v>29613.35</v>
      </c>
      <c r="Q467" s="25"/>
      <c r="R467" s="18"/>
      <c r="S467" s="18"/>
    </row>
    <row r="468" spans="1:19" ht="24.75" customHeight="1" x14ac:dyDescent="0.25">
      <c r="A468" s="4">
        <v>461</v>
      </c>
      <c r="B468" s="4" t="s">
        <v>219</v>
      </c>
      <c r="C468" s="4" t="s">
        <v>1220</v>
      </c>
      <c r="D468" s="4" t="s">
        <v>160</v>
      </c>
      <c r="E468" s="4" t="s">
        <v>775</v>
      </c>
      <c r="F468" s="4" t="s">
        <v>782</v>
      </c>
      <c r="G468" s="14">
        <v>11000</v>
      </c>
      <c r="H468" s="4">
        <v>0</v>
      </c>
      <c r="I468" s="14">
        <v>11000</v>
      </c>
      <c r="J468" s="14">
        <v>315.7</v>
      </c>
      <c r="K468" s="14">
        <v>0</v>
      </c>
      <c r="L468" s="14">
        <v>334.4</v>
      </c>
      <c r="M468" s="14">
        <v>8215.07</v>
      </c>
      <c r="N468" s="14">
        <f t="shared" si="16"/>
        <v>8865.17</v>
      </c>
      <c r="O468" s="14">
        <f t="shared" si="17"/>
        <v>2134.83</v>
      </c>
      <c r="Q468" s="25"/>
      <c r="R468" s="18"/>
      <c r="S468" s="18"/>
    </row>
    <row r="469" spans="1:19" ht="24.75" customHeight="1" x14ac:dyDescent="0.25">
      <c r="A469" s="4">
        <v>462</v>
      </c>
      <c r="B469" s="4" t="s">
        <v>298</v>
      </c>
      <c r="C469" s="4" t="s">
        <v>1220</v>
      </c>
      <c r="D469" s="4" t="s">
        <v>160</v>
      </c>
      <c r="E469" s="4" t="s">
        <v>775</v>
      </c>
      <c r="F469" s="4" t="s">
        <v>782</v>
      </c>
      <c r="G469" s="14">
        <v>11000</v>
      </c>
      <c r="H469" s="4">
        <v>0</v>
      </c>
      <c r="I469" s="14">
        <v>11000</v>
      </c>
      <c r="J469" s="14">
        <v>315.7</v>
      </c>
      <c r="K469" s="14">
        <v>0</v>
      </c>
      <c r="L469" s="14">
        <v>334.4</v>
      </c>
      <c r="M469" s="14">
        <v>25</v>
      </c>
      <c r="N469" s="14">
        <f t="shared" si="16"/>
        <v>675.09999999999991</v>
      </c>
      <c r="O469" s="14">
        <f t="shared" si="17"/>
        <v>10324.9</v>
      </c>
      <c r="Q469" s="25"/>
      <c r="R469" s="18"/>
      <c r="S469" s="18"/>
    </row>
    <row r="470" spans="1:19" ht="24.75" customHeight="1" x14ac:dyDescent="0.25">
      <c r="A470" s="4">
        <v>463</v>
      </c>
      <c r="B470" s="4" t="s">
        <v>305</v>
      </c>
      <c r="C470" s="4" t="s">
        <v>1220</v>
      </c>
      <c r="D470" s="4" t="s">
        <v>160</v>
      </c>
      <c r="E470" s="4" t="s">
        <v>775</v>
      </c>
      <c r="F470" s="4" t="s">
        <v>782</v>
      </c>
      <c r="G470" s="14">
        <v>11000</v>
      </c>
      <c r="H470" s="4">
        <v>0</v>
      </c>
      <c r="I470" s="14">
        <v>11000</v>
      </c>
      <c r="J470" s="14">
        <v>315.7</v>
      </c>
      <c r="K470" s="14">
        <v>0</v>
      </c>
      <c r="L470" s="14">
        <v>334.4</v>
      </c>
      <c r="M470" s="14">
        <v>25</v>
      </c>
      <c r="N470" s="14">
        <f t="shared" si="16"/>
        <v>675.09999999999991</v>
      </c>
      <c r="O470" s="14">
        <f t="shared" si="17"/>
        <v>10324.9</v>
      </c>
      <c r="Q470" s="25"/>
      <c r="R470" s="18"/>
      <c r="S470" s="18"/>
    </row>
    <row r="471" spans="1:19" ht="24.75" customHeight="1" x14ac:dyDescent="0.25">
      <c r="A471" s="4">
        <v>464</v>
      </c>
      <c r="B471" s="4" t="s">
        <v>323</v>
      </c>
      <c r="C471" s="4" t="s">
        <v>1220</v>
      </c>
      <c r="D471" s="4" t="s">
        <v>160</v>
      </c>
      <c r="E471" s="4" t="s">
        <v>775</v>
      </c>
      <c r="F471" s="4" t="s">
        <v>782</v>
      </c>
      <c r="G471" s="14">
        <v>11000</v>
      </c>
      <c r="H471" s="4">
        <v>0</v>
      </c>
      <c r="I471" s="14">
        <v>11000</v>
      </c>
      <c r="J471" s="14">
        <v>315.7</v>
      </c>
      <c r="K471" s="14">
        <v>0</v>
      </c>
      <c r="L471" s="14">
        <v>334.4</v>
      </c>
      <c r="M471" s="14">
        <v>25</v>
      </c>
      <c r="N471" s="14">
        <f t="shared" si="16"/>
        <v>675.09999999999991</v>
      </c>
      <c r="O471" s="14">
        <f t="shared" si="17"/>
        <v>10324.9</v>
      </c>
      <c r="Q471" s="25"/>
      <c r="R471" s="18"/>
      <c r="S471" s="18"/>
    </row>
    <row r="472" spans="1:19" ht="24.75" customHeight="1" x14ac:dyDescent="0.25">
      <c r="A472" s="4">
        <v>465</v>
      </c>
      <c r="B472" s="4" t="s">
        <v>333</v>
      </c>
      <c r="C472" s="4" t="s">
        <v>1220</v>
      </c>
      <c r="D472" s="4" t="s">
        <v>45</v>
      </c>
      <c r="E472" s="4" t="s">
        <v>774</v>
      </c>
      <c r="F472" s="4" t="s">
        <v>782</v>
      </c>
      <c r="G472" s="14">
        <v>22050</v>
      </c>
      <c r="H472" s="4">
        <v>0</v>
      </c>
      <c r="I472" s="14">
        <v>22050</v>
      </c>
      <c r="J472" s="14">
        <v>632.84</v>
      </c>
      <c r="K472" s="14">
        <v>0</v>
      </c>
      <c r="L472" s="14">
        <v>670.32</v>
      </c>
      <c r="M472" s="14">
        <v>25</v>
      </c>
      <c r="N472" s="14">
        <f t="shared" si="16"/>
        <v>1328.16</v>
      </c>
      <c r="O472" s="14">
        <f t="shared" si="17"/>
        <v>20721.84</v>
      </c>
      <c r="Q472" s="25"/>
      <c r="R472" s="18"/>
      <c r="S472" s="18"/>
    </row>
    <row r="473" spans="1:19" ht="24.75" customHeight="1" x14ac:dyDescent="0.25">
      <c r="A473" s="4">
        <v>466</v>
      </c>
      <c r="B473" s="4" t="s">
        <v>337</v>
      </c>
      <c r="C473" s="4" t="s">
        <v>1220</v>
      </c>
      <c r="D473" s="4" t="s">
        <v>148</v>
      </c>
      <c r="E473" s="4" t="s">
        <v>775</v>
      </c>
      <c r="F473" s="4" t="s">
        <v>782</v>
      </c>
      <c r="G473" s="14">
        <v>11000</v>
      </c>
      <c r="H473" s="4">
        <v>0</v>
      </c>
      <c r="I473" s="14">
        <v>11000</v>
      </c>
      <c r="J473" s="14">
        <v>315.7</v>
      </c>
      <c r="K473" s="14">
        <v>0</v>
      </c>
      <c r="L473" s="14">
        <v>334.4</v>
      </c>
      <c r="M473" s="14">
        <v>25</v>
      </c>
      <c r="N473" s="14">
        <f t="shared" si="16"/>
        <v>675.09999999999991</v>
      </c>
      <c r="O473" s="14">
        <f t="shared" si="17"/>
        <v>10324.9</v>
      </c>
      <c r="Q473" s="25"/>
      <c r="R473" s="18"/>
      <c r="S473" s="18"/>
    </row>
    <row r="474" spans="1:19" ht="24.75" customHeight="1" x14ac:dyDescent="0.25">
      <c r="A474" s="4">
        <v>467</v>
      </c>
      <c r="B474" s="4" t="s">
        <v>338</v>
      </c>
      <c r="C474" s="4" t="s">
        <v>1220</v>
      </c>
      <c r="D474" s="4" t="s">
        <v>160</v>
      </c>
      <c r="E474" s="4" t="s">
        <v>775</v>
      </c>
      <c r="F474" s="4" t="s">
        <v>782</v>
      </c>
      <c r="G474" s="14">
        <v>11000</v>
      </c>
      <c r="H474" s="4">
        <v>0</v>
      </c>
      <c r="I474" s="14">
        <v>11000</v>
      </c>
      <c r="J474" s="14">
        <v>315.7</v>
      </c>
      <c r="K474" s="14">
        <v>0</v>
      </c>
      <c r="L474" s="14">
        <v>334.4</v>
      </c>
      <c r="M474" s="14">
        <v>25</v>
      </c>
      <c r="N474" s="14">
        <f t="shared" si="16"/>
        <v>675.09999999999991</v>
      </c>
      <c r="O474" s="14">
        <f t="shared" si="17"/>
        <v>10324.9</v>
      </c>
      <c r="Q474" s="25"/>
      <c r="R474" s="18"/>
      <c r="S474" s="18"/>
    </row>
    <row r="475" spans="1:19" ht="24.75" customHeight="1" x14ac:dyDescent="0.25">
      <c r="A475" s="4">
        <v>468</v>
      </c>
      <c r="B475" s="4" t="s">
        <v>383</v>
      </c>
      <c r="C475" s="4" t="s">
        <v>1220</v>
      </c>
      <c r="D475" s="4" t="s">
        <v>160</v>
      </c>
      <c r="E475" s="4" t="s">
        <v>775</v>
      </c>
      <c r="F475" s="4" t="s">
        <v>782</v>
      </c>
      <c r="G475" s="14">
        <v>11000</v>
      </c>
      <c r="H475" s="4">
        <v>0</v>
      </c>
      <c r="I475" s="14">
        <v>11000</v>
      </c>
      <c r="J475" s="14">
        <v>315.7</v>
      </c>
      <c r="K475" s="14">
        <v>0</v>
      </c>
      <c r="L475" s="14">
        <v>334.4</v>
      </c>
      <c r="M475" s="14">
        <v>25</v>
      </c>
      <c r="N475" s="14">
        <f t="shared" si="16"/>
        <v>675.09999999999991</v>
      </c>
      <c r="O475" s="14">
        <f t="shared" si="17"/>
        <v>10324.9</v>
      </c>
      <c r="Q475" s="25"/>
      <c r="R475" s="18"/>
      <c r="S475" s="18"/>
    </row>
    <row r="476" spans="1:19" ht="24.75" customHeight="1" x14ac:dyDescent="0.25">
      <c r="A476" s="4">
        <v>469</v>
      </c>
      <c r="B476" s="4" t="s">
        <v>423</v>
      </c>
      <c r="C476" s="4" t="s">
        <v>1220</v>
      </c>
      <c r="D476" s="4" t="s">
        <v>160</v>
      </c>
      <c r="E476" s="4" t="s">
        <v>775</v>
      </c>
      <c r="F476" s="4" t="s">
        <v>782</v>
      </c>
      <c r="G476" s="14">
        <v>11000</v>
      </c>
      <c r="H476" s="4">
        <v>0</v>
      </c>
      <c r="I476" s="14">
        <v>11000</v>
      </c>
      <c r="J476" s="14">
        <v>315.7</v>
      </c>
      <c r="K476" s="14">
        <v>0</v>
      </c>
      <c r="L476" s="14">
        <v>334.4</v>
      </c>
      <c r="M476" s="14">
        <v>25</v>
      </c>
      <c r="N476" s="14">
        <f t="shared" si="16"/>
        <v>675.09999999999991</v>
      </c>
      <c r="O476" s="14">
        <f t="shared" si="17"/>
        <v>10324.9</v>
      </c>
      <c r="Q476" s="25"/>
      <c r="R476" s="18"/>
      <c r="S476" s="18"/>
    </row>
    <row r="477" spans="1:19" ht="24.75" customHeight="1" x14ac:dyDescent="0.25">
      <c r="A477" s="4">
        <v>470</v>
      </c>
      <c r="B477" s="4" t="s">
        <v>426</v>
      </c>
      <c r="C477" s="4" t="s">
        <v>1220</v>
      </c>
      <c r="D477" s="4" t="s">
        <v>160</v>
      </c>
      <c r="E477" s="4" t="s">
        <v>775</v>
      </c>
      <c r="F477" s="4" t="s">
        <v>782</v>
      </c>
      <c r="G477" s="14">
        <v>11000</v>
      </c>
      <c r="H477" s="4">
        <v>0</v>
      </c>
      <c r="I477" s="14">
        <v>11000</v>
      </c>
      <c r="J477" s="14">
        <v>315.7</v>
      </c>
      <c r="K477" s="14">
        <v>0</v>
      </c>
      <c r="L477" s="14">
        <v>334.4</v>
      </c>
      <c r="M477" s="14">
        <v>25</v>
      </c>
      <c r="N477" s="14">
        <f t="shared" si="16"/>
        <v>675.09999999999991</v>
      </c>
      <c r="O477" s="14">
        <f t="shared" si="17"/>
        <v>10324.9</v>
      </c>
      <c r="Q477" s="25"/>
      <c r="R477" s="18"/>
      <c r="S477" s="18"/>
    </row>
    <row r="478" spans="1:19" ht="24.75" customHeight="1" x14ac:dyDescent="0.25">
      <c r="A478" s="4">
        <v>471</v>
      </c>
      <c r="B478" s="4" t="s">
        <v>427</v>
      </c>
      <c r="C478" s="4" t="s">
        <v>1220</v>
      </c>
      <c r="D478" s="4" t="s">
        <v>160</v>
      </c>
      <c r="E478" s="4" t="s">
        <v>775</v>
      </c>
      <c r="F478" s="4" t="s">
        <v>782</v>
      </c>
      <c r="G478" s="14">
        <v>11000</v>
      </c>
      <c r="H478" s="4">
        <v>0</v>
      </c>
      <c r="I478" s="14">
        <v>11000</v>
      </c>
      <c r="J478" s="14">
        <v>315.7</v>
      </c>
      <c r="K478" s="14">
        <v>0</v>
      </c>
      <c r="L478" s="14">
        <v>334.4</v>
      </c>
      <c r="M478" s="14">
        <v>25</v>
      </c>
      <c r="N478" s="14">
        <f t="shared" si="16"/>
        <v>675.09999999999991</v>
      </c>
      <c r="O478" s="14">
        <f t="shared" si="17"/>
        <v>10324.9</v>
      </c>
      <c r="Q478" s="25"/>
      <c r="R478" s="18"/>
      <c r="S478" s="18"/>
    </row>
    <row r="479" spans="1:19" ht="24.75" customHeight="1" x14ac:dyDescent="0.25">
      <c r="A479" s="4">
        <v>472</v>
      </c>
      <c r="B479" s="4" t="s">
        <v>430</v>
      </c>
      <c r="C479" s="4" t="s">
        <v>1220</v>
      </c>
      <c r="D479" s="4" t="s">
        <v>156</v>
      </c>
      <c r="E479" s="4" t="s">
        <v>775</v>
      </c>
      <c r="F479" s="4" t="s">
        <v>783</v>
      </c>
      <c r="G479" s="14">
        <v>11000</v>
      </c>
      <c r="H479" s="4">
        <v>0</v>
      </c>
      <c r="I479" s="14">
        <v>11000</v>
      </c>
      <c r="J479" s="14">
        <v>315.7</v>
      </c>
      <c r="K479" s="14">
        <v>0</v>
      </c>
      <c r="L479" s="14">
        <v>334.4</v>
      </c>
      <c r="M479" s="14">
        <v>25</v>
      </c>
      <c r="N479" s="14">
        <f t="shared" si="16"/>
        <v>675.09999999999991</v>
      </c>
      <c r="O479" s="14">
        <f t="shared" si="17"/>
        <v>10324.9</v>
      </c>
      <c r="Q479" s="25"/>
      <c r="R479" s="18"/>
      <c r="S479" s="18"/>
    </row>
    <row r="480" spans="1:19" ht="24.75" customHeight="1" x14ac:dyDescent="0.25">
      <c r="A480" s="4">
        <v>473</v>
      </c>
      <c r="B480" s="4" t="s">
        <v>431</v>
      </c>
      <c r="C480" s="4" t="s">
        <v>1220</v>
      </c>
      <c r="D480" s="4" t="s">
        <v>252</v>
      </c>
      <c r="E480" s="4" t="s">
        <v>775</v>
      </c>
      <c r="F480" s="4" t="s">
        <v>782</v>
      </c>
      <c r="G480" s="14">
        <v>11000</v>
      </c>
      <c r="H480" s="4">
        <v>0</v>
      </c>
      <c r="I480" s="14">
        <v>11000</v>
      </c>
      <c r="J480" s="14">
        <v>315.7</v>
      </c>
      <c r="K480" s="14">
        <v>0</v>
      </c>
      <c r="L480" s="14">
        <v>334.4</v>
      </c>
      <c r="M480" s="14">
        <v>25</v>
      </c>
      <c r="N480" s="14">
        <f t="shared" si="16"/>
        <v>675.09999999999991</v>
      </c>
      <c r="O480" s="14">
        <f t="shared" si="17"/>
        <v>10324.9</v>
      </c>
      <c r="Q480" s="25"/>
      <c r="R480" s="18"/>
      <c r="S480" s="18"/>
    </row>
    <row r="481" spans="1:19" ht="24.75" customHeight="1" x14ac:dyDescent="0.25">
      <c r="A481" s="4">
        <v>474</v>
      </c>
      <c r="B481" s="4" t="s">
        <v>438</v>
      </c>
      <c r="C481" s="4" t="s">
        <v>1220</v>
      </c>
      <c r="D481" s="4" t="s">
        <v>160</v>
      </c>
      <c r="E481" s="4" t="s">
        <v>775</v>
      </c>
      <c r="F481" s="4" t="s">
        <v>782</v>
      </c>
      <c r="G481" s="14">
        <v>11000</v>
      </c>
      <c r="H481" s="4">
        <v>0</v>
      </c>
      <c r="I481" s="14">
        <v>11000</v>
      </c>
      <c r="J481" s="14">
        <v>315.7</v>
      </c>
      <c r="K481" s="14">
        <v>0</v>
      </c>
      <c r="L481" s="14">
        <v>334.4</v>
      </c>
      <c r="M481" s="14">
        <v>25</v>
      </c>
      <c r="N481" s="14">
        <f t="shared" si="16"/>
        <v>675.09999999999991</v>
      </c>
      <c r="O481" s="14">
        <f t="shared" si="17"/>
        <v>10324.9</v>
      </c>
      <c r="Q481" s="25"/>
      <c r="R481" s="18"/>
      <c r="S481" s="18"/>
    </row>
    <row r="482" spans="1:19" ht="24.75" customHeight="1" x14ac:dyDescent="0.25">
      <c r="A482" s="4">
        <v>475</v>
      </c>
      <c r="B482" s="4" t="s">
        <v>447</v>
      </c>
      <c r="C482" s="4" t="s">
        <v>1220</v>
      </c>
      <c r="D482" s="4" t="s">
        <v>148</v>
      </c>
      <c r="E482" s="4" t="s">
        <v>775</v>
      </c>
      <c r="F482" s="4" t="s">
        <v>782</v>
      </c>
      <c r="G482" s="14">
        <v>11000</v>
      </c>
      <c r="H482" s="4">
        <v>0</v>
      </c>
      <c r="I482" s="14">
        <v>11000</v>
      </c>
      <c r="J482" s="14">
        <v>315.7</v>
      </c>
      <c r="K482" s="14">
        <v>0</v>
      </c>
      <c r="L482" s="14">
        <v>334.4</v>
      </c>
      <c r="M482" s="14">
        <v>679.04</v>
      </c>
      <c r="N482" s="14">
        <f t="shared" si="16"/>
        <v>1329.1399999999999</v>
      </c>
      <c r="O482" s="14">
        <f t="shared" si="17"/>
        <v>9670.86</v>
      </c>
      <c r="Q482" s="25"/>
      <c r="R482" s="18"/>
      <c r="S482" s="18"/>
    </row>
    <row r="483" spans="1:19" ht="24.75" customHeight="1" x14ac:dyDescent="0.25">
      <c r="A483" s="4">
        <v>476</v>
      </c>
      <c r="B483" s="4" t="s">
        <v>461</v>
      </c>
      <c r="C483" s="4" t="s">
        <v>1220</v>
      </c>
      <c r="D483" s="4" t="s">
        <v>160</v>
      </c>
      <c r="E483" s="4" t="s">
        <v>775</v>
      </c>
      <c r="F483" s="4" t="s">
        <v>783</v>
      </c>
      <c r="G483" s="14">
        <v>11000</v>
      </c>
      <c r="H483" s="4">
        <v>0</v>
      </c>
      <c r="I483" s="14">
        <v>11000</v>
      </c>
      <c r="J483" s="14">
        <v>315.7</v>
      </c>
      <c r="K483" s="14">
        <v>0</v>
      </c>
      <c r="L483" s="14">
        <v>334.4</v>
      </c>
      <c r="M483" s="14">
        <v>25</v>
      </c>
      <c r="N483" s="14">
        <f t="shared" si="16"/>
        <v>675.09999999999991</v>
      </c>
      <c r="O483" s="14">
        <f t="shared" si="17"/>
        <v>10324.9</v>
      </c>
      <c r="Q483" s="25"/>
      <c r="R483" s="18"/>
      <c r="S483" s="18"/>
    </row>
    <row r="484" spans="1:19" ht="24.75" customHeight="1" x14ac:dyDescent="0.25">
      <c r="A484" s="4">
        <v>477</v>
      </c>
      <c r="B484" s="4" t="s">
        <v>471</v>
      </c>
      <c r="C484" s="4" t="s">
        <v>1220</v>
      </c>
      <c r="D484" s="4" t="s">
        <v>160</v>
      </c>
      <c r="E484" s="4" t="s">
        <v>775</v>
      </c>
      <c r="F484" s="4" t="s">
        <v>782</v>
      </c>
      <c r="G484" s="14">
        <v>11000</v>
      </c>
      <c r="H484" s="4">
        <v>0</v>
      </c>
      <c r="I484" s="14">
        <v>11000</v>
      </c>
      <c r="J484" s="14">
        <v>315.7</v>
      </c>
      <c r="K484" s="14">
        <v>0</v>
      </c>
      <c r="L484" s="14">
        <v>334.4</v>
      </c>
      <c r="M484" s="14">
        <v>25</v>
      </c>
      <c r="N484" s="14">
        <f t="shared" si="16"/>
        <v>675.09999999999991</v>
      </c>
      <c r="O484" s="14">
        <f t="shared" si="17"/>
        <v>10324.9</v>
      </c>
      <c r="Q484" s="25"/>
      <c r="R484" s="18"/>
      <c r="S484" s="18"/>
    </row>
    <row r="485" spans="1:19" ht="24.75" customHeight="1" x14ac:dyDescent="0.25">
      <c r="A485" s="4">
        <v>478</v>
      </c>
      <c r="B485" s="4" t="s">
        <v>506</v>
      </c>
      <c r="C485" s="4" t="s">
        <v>1220</v>
      </c>
      <c r="D485" s="4" t="s">
        <v>160</v>
      </c>
      <c r="E485" s="4" t="s">
        <v>775</v>
      </c>
      <c r="F485" s="4" t="s">
        <v>782</v>
      </c>
      <c r="G485" s="14">
        <v>11000</v>
      </c>
      <c r="H485" s="4">
        <v>0</v>
      </c>
      <c r="I485" s="14">
        <v>11000</v>
      </c>
      <c r="J485" s="14">
        <v>315.7</v>
      </c>
      <c r="K485" s="14">
        <v>0</v>
      </c>
      <c r="L485" s="14">
        <v>334.4</v>
      </c>
      <c r="M485" s="14">
        <v>25</v>
      </c>
      <c r="N485" s="14">
        <f t="shared" si="16"/>
        <v>675.09999999999991</v>
      </c>
      <c r="O485" s="14">
        <f t="shared" si="17"/>
        <v>10324.9</v>
      </c>
      <c r="Q485" s="25"/>
      <c r="R485" s="18"/>
      <c r="S485" s="18"/>
    </row>
    <row r="486" spans="1:19" ht="24.75" customHeight="1" x14ac:dyDescent="0.25">
      <c r="A486" s="4">
        <v>479</v>
      </c>
      <c r="B486" s="4" t="s">
        <v>507</v>
      </c>
      <c r="C486" s="4" t="s">
        <v>1220</v>
      </c>
      <c r="D486" s="4" t="s">
        <v>160</v>
      </c>
      <c r="E486" s="4" t="s">
        <v>775</v>
      </c>
      <c r="F486" s="4" t="s">
        <v>782</v>
      </c>
      <c r="G486" s="14">
        <v>11000</v>
      </c>
      <c r="H486" s="4">
        <v>0</v>
      </c>
      <c r="I486" s="14">
        <v>11000</v>
      </c>
      <c r="J486" s="14">
        <v>315.7</v>
      </c>
      <c r="K486" s="14">
        <v>0</v>
      </c>
      <c r="L486" s="14">
        <v>334.4</v>
      </c>
      <c r="M486" s="14">
        <v>25</v>
      </c>
      <c r="N486" s="14">
        <f t="shared" si="16"/>
        <v>675.09999999999991</v>
      </c>
      <c r="O486" s="14">
        <f t="shared" si="17"/>
        <v>10324.9</v>
      </c>
      <c r="Q486" s="25"/>
      <c r="R486" s="18"/>
      <c r="S486" s="18"/>
    </row>
    <row r="487" spans="1:19" ht="24.75" customHeight="1" x14ac:dyDescent="0.25">
      <c r="A487" s="4">
        <v>480</v>
      </c>
      <c r="B487" s="4" t="s">
        <v>513</v>
      </c>
      <c r="C487" s="4" t="s">
        <v>1220</v>
      </c>
      <c r="D487" s="4" t="s">
        <v>160</v>
      </c>
      <c r="E487" s="4" t="s">
        <v>775</v>
      </c>
      <c r="F487" s="4" t="s">
        <v>782</v>
      </c>
      <c r="G487" s="14">
        <v>11000</v>
      </c>
      <c r="H487" s="4">
        <v>0</v>
      </c>
      <c r="I487" s="14">
        <v>11000</v>
      </c>
      <c r="J487" s="14">
        <v>315.7</v>
      </c>
      <c r="K487" s="14">
        <v>0</v>
      </c>
      <c r="L487" s="14">
        <v>334.4</v>
      </c>
      <c r="M487" s="14">
        <v>25</v>
      </c>
      <c r="N487" s="14">
        <f t="shared" ref="N487:N549" si="18">+J487+K487+L487+M487</f>
        <v>675.09999999999991</v>
      </c>
      <c r="O487" s="14">
        <f t="shared" si="17"/>
        <v>10324.9</v>
      </c>
      <c r="Q487" s="25"/>
      <c r="R487" s="18"/>
      <c r="S487" s="18"/>
    </row>
    <row r="488" spans="1:19" ht="24.75" customHeight="1" x14ac:dyDescent="0.25">
      <c r="A488" s="4">
        <v>481</v>
      </c>
      <c r="B488" s="4" t="s">
        <v>1338</v>
      </c>
      <c r="C488" s="4" t="s">
        <v>1220</v>
      </c>
      <c r="D488" s="4" t="s">
        <v>160</v>
      </c>
      <c r="E488" s="4" t="s">
        <v>775</v>
      </c>
      <c r="F488" s="4" t="s">
        <v>782</v>
      </c>
      <c r="G488" s="32">
        <v>11000</v>
      </c>
      <c r="H488">
        <v>0</v>
      </c>
      <c r="I488" s="32">
        <v>11000</v>
      </c>
      <c r="J488">
        <v>315.7</v>
      </c>
      <c r="K488">
        <v>0</v>
      </c>
      <c r="L488">
        <v>334.4</v>
      </c>
      <c r="M488">
        <v>955</v>
      </c>
      <c r="N488" s="14">
        <f t="shared" si="18"/>
        <v>1605.1</v>
      </c>
      <c r="O488" s="14">
        <f t="shared" si="17"/>
        <v>9394.9</v>
      </c>
      <c r="Q488" s="25"/>
      <c r="R488" s="18"/>
      <c r="S488" s="18"/>
    </row>
    <row r="489" spans="1:19" ht="24.75" customHeight="1" x14ac:dyDescent="0.25">
      <c r="A489" s="4">
        <v>482</v>
      </c>
      <c r="B489" s="4" t="s">
        <v>520</v>
      </c>
      <c r="C489" s="4" t="s">
        <v>1220</v>
      </c>
      <c r="D489" s="4" t="s">
        <v>160</v>
      </c>
      <c r="E489" s="4" t="s">
        <v>775</v>
      </c>
      <c r="F489" s="4" t="s">
        <v>782</v>
      </c>
      <c r="G489" s="14">
        <v>10000</v>
      </c>
      <c r="H489" s="4">
        <v>0</v>
      </c>
      <c r="I489" s="14">
        <v>10000</v>
      </c>
      <c r="J489" s="14">
        <v>287</v>
      </c>
      <c r="K489" s="14">
        <v>0</v>
      </c>
      <c r="L489" s="14">
        <v>304</v>
      </c>
      <c r="M489" s="14">
        <v>1537.45</v>
      </c>
      <c r="N489" s="14">
        <f t="shared" si="18"/>
        <v>2128.4499999999998</v>
      </c>
      <c r="O489" s="14">
        <f t="shared" si="17"/>
        <v>7871.55</v>
      </c>
      <c r="Q489" s="25"/>
      <c r="R489" s="18"/>
      <c r="S489" s="18"/>
    </row>
    <row r="490" spans="1:19" ht="24.75" customHeight="1" x14ac:dyDescent="0.25">
      <c r="A490" s="4">
        <v>483</v>
      </c>
      <c r="B490" s="4" t="s">
        <v>528</v>
      </c>
      <c r="C490" s="4" t="s">
        <v>1220</v>
      </c>
      <c r="D490" s="4" t="s">
        <v>94</v>
      </c>
      <c r="E490" s="4" t="s">
        <v>776</v>
      </c>
      <c r="F490" s="4" t="s">
        <v>782</v>
      </c>
      <c r="G490" s="14">
        <v>35000</v>
      </c>
      <c r="H490" s="4">
        <v>0</v>
      </c>
      <c r="I490" s="14">
        <v>35000</v>
      </c>
      <c r="J490" s="14">
        <v>1004.5</v>
      </c>
      <c r="K490" s="14">
        <v>0</v>
      </c>
      <c r="L490" s="14">
        <v>1064</v>
      </c>
      <c r="M490" s="14">
        <v>25</v>
      </c>
      <c r="N490" s="14">
        <f t="shared" si="18"/>
        <v>2093.5</v>
      </c>
      <c r="O490" s="14">
        <f t="shared" si="17"/>
        <v>32906.5</v>
      </c>
      <c r="Q490" s="25"/>
      <c r="R490" s="18"/>
      <c r="S490" s="18"/>
    </row>
    <row r="491" spans="1:19" ht="24.75" customHeight="1" x14ac:dyDescent="0.25">
      <c r="A491" s="4">
        <v>484</v>
      </c>
      <c r="B491" s="1" t="s">
        <v>1155</v>
      </c>
      <c r="C491" s="4" t="s">
        <v>1220</v>
      </c>
      <c r="D491" s="4" t="s">
        <v>308</v>
      </c>
      <c r="E491" s="4" t="s">
        <v>775</v>
      </c>
      <c r="F491" s="4" t="s">
        <v>782</v>
      </c>
      <c r="G491" s="14">
        <v>11000</v>
      </c>
      <c r="H491" s="4">
        <v>0</v>
      </c>
      <c r="I491" s="14">
        <f>+G491+H491</f>
        <v>11000</v>
      </c>
      <c r="J491" s="14">
        <v>315.7</v>
      </c>
      <c r="K491" s="14">
        <v>0</v>
      </c>
      <c r="L491" s="14">
        <v>334.4</v>
      </c>
      <c r="M491" s="14">
        <v>25</v>
      </c>
      <c r="N491" s="14">
        <f t="shared" si="18"/>
        <v>675.09999999999991</v>
      </c>
      <c r="O491" s="14">
        <f t="shared" si="17"/>
        <v>10324.9</v>
      </c>
      <c r="Q491" s="25"/>
      <c r="R491" s="18"/>
      <c r="S491" s="18"/>
    </row>
    <row r="492" spans="1:19" ht="24.75" customHeight="1" x14ac:dyDescent="0.25">
      <c r="A492" s="4">
        <v>485</v>
      </c>
      <c r="B492" s="1" t="s">
        <v>1178</v>
      </c>
      <c r="C492" s="4" t="s">
        <v>1220</v>
      </c>
      <c r="D492" s="4" t="s">
        <v>308</v>
      </c>
      <c r="E492" s="4" t="s">
        <v>775</v>
      </c>
      <c r="F492" s="4" t="s">
        <v>783</v>
      </c>
      <c r="G492" s="14">
        <v>11000</v>
      </c>
      <c r="H492" s="4">
        <v>0</v>
      </c>
      <c r="I492" s="14">
        <f>+G492+H492</f>
        <v>11000</v>
      </c>
      <c r="J492" s="14">
        <v>315.7</v>
      </c>
      <c r="K492" s="14">
        <v>0</v>
      </c>
      <c r="L492" s="14">
        <v>334.4</v>
      </c>
      <c r="M492" s="14">
        <v>25</v>
      </c>
      <c r="N492" s="14">
        <f t="shared" si="18"/>
        <v>675.09999999999991</v>
      </c>
      <c r="O492" s="14">
        <f t="shared" si="17"/>
        <v>10324.9</v>
      </c>
      <c r="Q492" s="25"/>
      <c r="R492" s="18"/>
      <c r="S492" s="18"/>
    </row>
    <row r="493" spans="1:19" ht="24.75" customHeight="1" x14ac:dyDescent="0.25">
      <c r="A493" s="4">
        <v>486</v>
      </c>
      <c r="B493" s="1" t="s">
        <v>1158</v>
      </c>
      <c r="C493" s="4" t="s">
        <v>1220</v>
      </c>
      <c r="D493" s="4" t="s">
        <v>308</v>
      </c>
      <c r="E493" s="4" t="s">
        <v>775</v>
      </c>
      <c r="F493" s="4" t="s">
        <v>782</v>
      </c>
      <c r="G493" s="14">
        <v>11000</v>
      </c>
      <c r="H493" s="4">
        <v>0</v>
      </c>
      <c r="I493" s="14">
        <f>+G493+H493</f>
        <v>11000</v>
      </c>
      <c r="J493" s="14">
        <v>315.7</v>
      </c>
      <c r="K493" s="14">
        <v>0</v>
      </c>
      <c r="L493" s="14">
        <v>334.4</v>
      </c>
      <c r="M493" s="14">
        <v>25</v>
      </c>
      <c r="N493" s="14">
        <f t="shared" si="18"/>
        <v>675.09999999999991</v>
      </c>
      <c r="O493" s="14">
        <f t="shared" si="17"/>
        <v>10324.9</v>
      </c>
      <c r="Q493" s="25"/>
      <c r="R493" s="18"/>
      <c r="S493" s="18"/>
    </row>
    <row r="494" spans="1:19" ht="24.75" customHeight="1" x14ac:dyDescent="0.25">
      <c r="A494" s="4">
        <v>487</v>
      </c>
      <c r="B494" s="4" t="s">
        <v>784</v>
      </c>
      <c r="C494" s="4" t="s">
        <v>1220</v>
      </c>
      <c r="D494" s="4" t="s">
        <v>308</v>
      </c>
      <c r="E494" s="4" t="s">
        <v>775</v>
      </c>
      <c r="F494" s="4" t="s">
        <v>782</v>
      </c>
      <c r="G494" s="14">
        <v>11000</v>
      </c>
      <c r="H494" s="4">
        <v>0</v>
      </c>
      <c r="I494" s="14">
        <f>+G494+H494</f>
        <v>11000</v>
      </c>
      <c r="J494" s="14">
        <v>315.7</v>
      </c>
      <c r="K494" s="14">
        <v>0</v>
      </c>
      <c r="L494" s="14">
        <v>334.4</v>
      </c>
      <c r="M494" s="14">
        <v>25</v>
      </c>
      <c r="N494" s="14">
        <f t="shared" si="18"/>
        <v>675.09999999999991</v>
      </c>
      <c r="O494" s="14">
        <f t="shared" si="17"/>
        <v>10324.9</v>
      </c>
      <c r="Q494" s="25"/>
      <c r="R494" s="18"/>
      <c r="S494" s="18"/>
    </row>
    <row r="495" spans="1:19" ht="24.75" customHeight="1" x14ac:dyDescent="0.25">
      <c r="A495" s="4">
        <v>488</v>
      </c>
      <c r="B495" s="1" t="s">
        <v>1159</v>
      </c>
      <c r="C495" s="4" t="s">
        <v>1220</v>
      </c>
      <c r="D495" s="4" t="s">
        <v>308</v>
      </c>
      <c r="E495" s="4" t="s">
        <v>775</v>
      </c>
      <c r="F495" s="4" t="s">
        <v>782</v>
      </c>
      <c r="G495" s="14">
        <v>11000</v>
      </c>
      <c r="H495" s="4">
        <v>0</v>
      </c>
      <c r="I495" s="14">
        <f>+G495+H495</f>
        <v>11000</v>
      </c>
      <c r="J495" s="14">
        <v>315.7</v>
      </c>
      <c r="K495" s="14">
        <v>0</v>
      </c>
      <c r="L495" s="14">
        <v>334.4</v>
      </c>
      <c r="M495" s="14">
        <v>25</v>
      </c>
      <c r="N495" s="14">
        <f t="shared" si="18"/>
        <v>675.09999999999991</v>
      </c>
      <c r="O495" s="14">
        <f t="shared" si="17"/>
        <v>10324.9</v>
      </c>
      <c r="Q495" s="25"/>
      <c r="R495" s="18"/>
      <c r="S495" s="18"/>
    </row>
    <row r="496" spans="1:19" ht="24.75" customHeight="1" x14ac:dyDescent="0.25">
      <c r="A496" s="4">
        <v>489</v>
      </c>
      <c r="B496" s="4" t="s">
        <v>589</v>
      </c>
      <c r="C496" s="4" t="s">
        <v>1220</v>
      </c>
      <c r="D496" s="4" t="s">
        <v>21</v>
      </c>
      <c r="E496" s="4" t="s">
        <v>776</v>
      </c>
      <c r="F496" s="4" t="s">
        <v>783</v>
      </c>
      <c r="G496" s="14">
        <v>35000</v>
      </c>
      <c r="H496" s="4">
        <v>0</v>
      </c>
      <c r="I496" s="14">
        <v>35000</v>
      </c>
      <c r="J496" s="14">
        <v>1004.5</v>
      </c>
      <c r="K496" s="14">
        <v>0</v>
      </c>
      <c r="L496" s="14">
        <v>1064</v>
      </c>
      <c r="M496" s="14">
        <v>375</v>
      </c>
      <c r="N496" s="14">
        <f t="shared" si="18"/>
        <v>2443.5</v>
      </c>
      <c r="O496" s="14">
        <f t="shared" si="17"/>
        <v>32556.5</v>
      </c>
      <c r="Q496" s="25"/>
      <c r="R496" s="18"/>
      <c r="S496" s="18"/>
    </row>
    <row r="497" spans="1:19" ht="24.75" customHeight="1" x14ac:dyDescent="0.25">
      <c r="A497" s="4">
        <v>490</v>
      </c>
      <c r="B497" s="4" t="s">
        <v>599</v>
      </c>
      <c r="C497" s="4" t="s">
        <v>1220</v>
      </c>
      <c r="D497" s="4" t="s">
        <v>21</v>
      </c>
      <c r="E497" s="4" t="s">
        <v>776</v>
      </c>
      <c r="F497" s="4" t="s">
        <v>782</v>
      </c>
      <c r="G497" s="14">
        <v>50000</v>
      </c>
      <c r="H497" s="4">
        <v>0</v>
      </c>
      <c r="I497" s="14">
        <v>50000</v>
      </c>
      <c r="J497" s="14">
        <v>1435</v>
      </c>
      <c r="K497" s="14">
        <v>1854</v>
      </c>
      <c r="L497" s="14">
        <v>1520</v>
      </c>
      <c r="M497" s="14">
        <v>17294.37</v>
      </c>
      <c r="N497" s="14">
        <f t="shared" si="18"/>
        <v>22103.37</v>
      </c>
      <c r="O497" s="14">
        <f t="shared" si="17"/>
        <v>27896.63</v>
      </c>
      <c r="Q497" s="25"/>
      <c r="R497" s="18"/>
      <c r="S497" s="18"/>
    </row>
    <row r="498" spans="1:19" ht="24.75" customHeight="1" x14ac:dyDescent="0.25">
      <c r="A498" s="4">
        <v>491</v>
      </c>
      <c r="B498" s="4" t="s">
        <v>607</v>
      </c>
      <c r="C498" s="4" t="s">
        <v>1220</v>
      </c>
      <c r="D498" s="4" t="s">
        <v>99</v>
      </c>
      <c r="E498" s="4" t="s">
        <v>776</v>
      </c>
      <c r="F498" s="4" t="s">
        <v>783</v>
      </c>
      <c r="G498" s="14">
        <v>35000</v>
      </c>
      <c r="H498" s="4">
        <v>0</v>
      </c>
      <c r="I498" s="14">
        <v>35000</v>
      </c>
      <c r="J498" s="14">
        <v>1004.5</v>
      </c>
      <c r="K498" s="14">
        <v>0</v>
      </c>
      <c r="L498" s="14">
        <v>1064</v>
      </c>
      <c r="M498" s="14">
        <v>25</v>
      </c>
      <c r="N498" s="14">
        <f t="shared" si="18"/>
        <v>2093.5</v>
      </c>
      <c r="O498" s="14">
        <f t="shared" si="17"/>
        <v>32906.5</v>
      </c>
      <c r="Q498" s="25"/>
      <c r="R498" s="18"/>
      <c r="S498" s="18"/>
    </row>
    <row r="499" spans="1:19" ht="24.75" customHeight="1" x14ac:dyDescent="0.25">
      <c r="A499" s="4">
        <v>492</v>
      </c>
      <c r="B499" s="4" t="s">
        <v>611</v>
      </c>
      <c r="C499" s="4" t="s">
        <v>1220</v>
      </c>
      <c r="D499" s="4" t="s">
        <v>160</v>
      </c>
      <c r="E499" s="4" t="s">
        <v>775</v>
      </c>
      <c r="F499" s="4" t="s">
        <v>782</v>
      </c>
      <c r="G499" s="14">
        <v>11000</v>
      </c>
      <c r="H499" s="4">
        <v>0</v>
      </c>
      <c r="I499" s="14">
        <v>11000</v>
      </c>
      <c r="J499" s="14">
        <v>315.7</v>
      </c>
      <c r="K499" s="14">
        <v>0</v>
      </c>
      <c r="L499" s="14">
        <v>334.4</v>
      </c>
      <c r="M499" s="14">
        <v>1749.5</v>
      </c>
      <c r="N499" s="14">
        <f t="shared" si="18"/>
        <v>2399.6</v>
      </c>
      <c r="O499" s="14">
        <f t="shared" si="17"/>
        <v>8600.4</v>
      </c>
      <c r="Q499" s="25"/>
      <c r="R499" s="18"/>
      <c r="S499" s="18"/>
    </row>
    <row r="500" spans="1:19" ht="24.75" customHeight="1" x14ac:dyDescent="0.25">
      <c r="A500" s="4">
        <v>493</v>
      </c>
      <c r="B500" s="4" t="s">
        <v>613</v>
      </c>
      <c r="C500" s="4" t="s">
        <v>1220</v>
      </c>
      <c r="D500" s="4" t="s">
        <v>160</v>
      </c>
      <c r="E500" s="4" t="s">
        <v>775</v>
      </c>
      <c r="F500" s="4" t="s">
        <v>782</v>
      </c>
      <c r="G500" s="14">
        <v>11000</v>
      </c>
      <c r="H500" s="4">
        <v>0</v>
      </c>
      <c r="I500" s="14">
        <v>11000</v>
      </c>
      <c r="J500" s="14">
        <v>315.7</v>
      </c>
      <c r="K500" s="14">
        <v>0</v>
      </c>
      <c r="L500" s="14">
        <v>334.4</v>
      </c>
      <c r="M500" s="14">
        <v>25</v>
      </c>
      <c r="N500" s="14">
        <f t="shared" si="18"/>
        <v>675.09999999999991</v>
      </c>
      <c r="O500" s="14">
        <f t="shared" si="17"/>
        <v>10324.9</v>
      </c>
      <c r="Q500" s="25"/>
      <c r="R500" s="18"/>
      <c r="S500" s="18"/>
    </row>
    <row r="501" spans="1:19" ht="24.75" customHeight="1" x14ac:dyDescent="0.25">
      <c r="A501" s="4">
        <v>494</v>
      </c>
      <c r="B501" s="4" t="s">
        <v>621</v>
      </c>
      <c r="C501" s="4" t="s">
        <v>1220</v>
      </c>
      <c r="D501" s="4" t="s">
        <v>148</v>
      </c>
      <c r="E501" s="4" t="s">
        <v>775</v>
      </c>
      <c r="F501" s="4" t="s">
        <v>783</v>
      </c>
      <c r="G501" s="14">
        <v>11000</v>
      </c>
      <c r="H501" s="4">
        <v>0</v>
      </c>
      <c r="I501" s="14">
        <v>11000</v>
      </c>
      <c r="J501" s="14">
        <v>315.7</v>
      </c>
      <c r="K501" s="14">
        <v>0</v>
      </c>
      <c r="L501" s="14">
        <v>334.4</v>
      </c>
      <c r="M501" s="14">
        <v>25</v>
      </c>
      <c r="N501" s="14">
        <f t="shared" si="18"/>
        <v>675.09999999999991</v>
      </c>
      <c r="O501" s="14">
        <f t="shared" si="17"/>
        <v>10324.9</v>
      </c>
      <c r="Q501" s="25"/>
      <c r="R501" s="18"/>
      <c r="S501" s="18"/>
    </row>
    <row r="502" spans="1:19" ht="24.75" customHeight="1" x14ac:dyDescent="0.25">
      <c r="A502" s="4">
        <v>495</v>
      </c>
      <c r="B502" s="4" t="s">
        <v>635</v>
      </c>
      <c r="C502" s="4" t="s">
        <v>1220</v>
      </c>
      <c r="D502" s="4" t="s">
        <v>21</v>
      </c>
      <c r="E502" s="4" t="s">
        <v>774</v>
      </c>
      <c r="F502" s="4" t="s">
        <v>783</v>
      </c>
      <c r="G502" s="14">
        <v>50000</v>
      </c>
      <c r="H502" s="4">
        <v>0</v>
      </c>
      <c r="I502" s="14">
        <v>50000</v>
      </c>
      <c r="J502" s="14">
        <v>1435</v>
      </c>
      <c r="K502" s="14">
        <v>1627.13</v>
      </c>
      <c r="L502" s="14">
        <v>1520</v>
      </c>
      <c r="M502" s="14">
        <v>3437.45</v>
      </c>
      <c r="N502" s="14">
        <f t="shared" si="18"/>
        <v>8019.58</v>
      </c>
      <c r="O502" s="14">
        <f t="shared" si="17"/>
        <v>41980.42</v>
      </c>
      <c r="Q502" s="25"/>
      <c r="R502" s="18"/>
      <c r="S502" s="18"/>
    </row>
    <row r="503" spans="1:19" ht="24.75" customHeight="1" x14ac:dyDescent="0.25">
      <c r="A503" s="4">
        <v>496</v>
      </c>
      <c r="B503" s="4" t="s">
        <v>649</v>
      </c>
      <c r="C503" s="4" t="s">
        <v>1220</v>
      </c>
      <c r="D503" s="4" t="s">
        <v>148</v>
      </c>
      <c r="E503" s="4" t="s">
        <v>775</v>
      </c>
      <c r="F503" s="4" t="s">
        <v>782</v>
      </c>
      <c r="G503" s="14">
        <v>11000</v>
      </c>
      <c r="H503" s="4">
        <v>0</v>
      </c>
      <c r="I503" s="14">
        <v>11000</v>
      </c>
      <c r="J503" s="14">
        <v>315.7</v>
      </c>
      <c r="K503" s="14">
        <v>0</v>
      </c>
      <c r="L503" s="14">
        <v>334.4</v>
      </c>
      <c r="M503" s="14">
        <v>25</v>
      </c>
      <c r="N503" s="14">
        <f t="shared" si="18"/>
        <v>675.09999999999991</v>
      </c>
      <c r="O503" s="14">
        <f t="shared" si="17"/>
        <v>10324.9</v>
      </c>
      <c r="Q503" s="25"/>
      <c r="R503" s="18"/>
      <c r="S503" s="18"/>
    </row>
    <row r="504" spans="1:19" ht="24.75" customHeight="1" x14ac:dyDescent="0.25">
      <c r="A504" s="4">
        <v>497</v>
      </c>
      <c r="B504" s="4" t="s">
        <v>682</v>
      </c>
      <c r="C504" s="4" t="s">
        <v>1220</v>
      </c>
      <c r="D504" s="4" t="s">
        <v>160</v>
      </c>
      <c r="E504" s="4" t="s">
        <v>775</v>
      </c>
      <c r="F504" s="4" t="s">
        <v>782</v>
      </c>
      <c r="G504" s="14">
        <v>11000</v>
      </c>
      <c r="H504" s="4">
        <v>0</v>
      </c>
      <c r="I504" s="14">
        <v>11000</v>
      </c>
      <c r="J504" s="14">
        <v>315.7</v>
      </c>
      <c r="K504" s="14">
        <v>0</v>
      </c>
      <c r="L504" s="14">
        <v>334.4</v>
      </c>
      <c r="M504" s="14">
        <v>525</v>
      </c>
      <c r="N504" s="14">
        <f t="shared" si="18"/>
        <v>1175.0999999999999</v>
      </c>
      <c r="O504" s="14">
        <f t="shared" si="17"/>
        <v>9824.9</v>
      </c>
      <c r="Q504" s="25"/>
      <c r="R504" s="18"/>
      <c r="S504" s="18"/>
    </row>
    <row r="505" spans="1:19" ht="24.75" customHeight="1" x14ac:dyDescent="0.25">
      <c r="A505" s="4">
        <v>498</v>
      </c>
      <c r="B505" s="4" t="s">
        <v>683</v>
      </c>
      <c r="C505" s="4" t="s">
        <v>1220</v>
      </c>
      <c r="D505" s="4" t="s">
        <v>160</v>
      </c>
      <c r="E505" s="4" t="s">
        <v>775</v>
      </c>
      <c r="F505" s="4" t="s">
        <v>782</v>
      </c>
      <c r="G505" s="14">
        <v>11000</v>
      </c>
      <c r="H505" s="4">
        <v>0</v>
      </c>
      <c r="I505" s="14">
        <v>11000</v>
      </c>
      <c r="J505" s="14">
        <v>315.7</v>
      </c>
      <c r="K505" s="14">
        <v>0</v>
      </c>
      <c r="L505" s="14">
        <v>334.4</v>
      </c>
      <c r="M505" s="14">
        <v>2730</v>
      </c>
      <c r="N505" s="14">
        <f t="shared" si="18"/>
        <v>3380.1</v>
      </c>
      <c r="O505" s="14">
        <f t="shared" si="17"/>
        <v>7619.9</v>
      </c>
      <c r="Q505" s="25"/>
      <c r="R505" s="18"/>
      <c r="S505" s="18"/>
    </row>
    <row r="506" spans="1:19" ht="24.75" customHeight="1" x14ac:dyDescent="0.25">
      <c r="A506" s="4">
        <v>499</v>
      </c>
      <c r="B506" s="4" t="s">
        <v>721</v>
      </c>
      <c r="C506" s="4" t="s">
        <v>1220</v>
      </c>
      <c r="D506" s="4" t="s">
        <v>350</v>
      </c>
      <c r="E506" s="4" t="s">
        <v>776</v>
      </c>
      <c r="F506" s="4" t="s">
        <v>782</v>
      </c>
      <c r="G506" s="14">
        <v>21000</v>
      </c>
      <c r="H506" s="4">
        <v>0</v>
      </c>
      <c r="I506" s="14">
        <v>21000</v>
      </c>
      <c r="J506" s="14">
        <v>602.70000000000005</v>
      </c>
      <c r="K506" s="14">
        <v>0</v>
      </c>
      <c r="L506" s="14">
        <v>638.4</v>
      </c>
      <c r="M506" s="14">
        <v>25</v>
      </c>
      <c r="N506" s="14">
        <f t="shared" si="18"/>
        <v>1266.0999999999999</v>
      </c>
      <c r="O506" s="14">
        <f t="shared" si="17"/>
        <v>19733.900000000001</v>
      </c>
      <c r="Q506" s="25"/>
      <c r="R506" s="18"/>
      <c r="S506" s="18"/>
    </row>
    <row r="507" spans="1:19" ht="24.75" customHeight="1" x14ac:dyDescent="0.25">
      <c r="A507" s="4">
        <v>500</v>
      </c>
      <c r="B507" s="4" t="s">
        <v>731</v>
      </c>
      <c r="C507" s="4" t="s">
        <v>1220</v>
      </c>
      <c r="D507" s="4" t="s">
        <v>21</v>
      </c>
      <c r="E507" s="4" t="s">
        <v>774</v>
      </c>
      <c r="F507" s="4" t="s">
        <v>783</v>
      </c>
      <c r="G507" s="14">
        <v>50000</v>
      </c>
      <c r="H507" s="4">
        <v>0</v>
      </c>
      <c r="I507" s="14">
        <v>50000</v>
      </c>
      <c r="J507" s="14">
        <v>1435</v>
      </c>
      <c r="K507" s="14">
        <v>1854</v>
      </c>
      <c r="L507" s="14">
        <v>1520</v>
      </c>
      <c r="M507" s="14">
        <v>2425</v>
      </c>
      <c r="N507" s="14">
        <f t="shared" si="18"/>
        <v>7234</v>
      </c>
      <c r="O507" s="14">
        <f t="shared" si="17"/>
        <v>42766</v>
      </c>
      <c r="Q507" s="25"/>
      <c r="R507" s="18"/>
      <c r="S507" s="18"/>
    </row>
    <row r="508" spans="1:19" ht="24.75" customHeight="1" x14ac:dyDescent="0.25">
      <c r="A508" s="4">
        <v>501</v>
      </c>
      <c r="B508" s="4" t="s">
        <v>736</v>
      </c>
      <c r="C508" s="4" t="s">
        <v>1220</v>
      </c>
      <c r="D508" s="4" t="s">
        <v>21</v>
      </c>
      <c r="E508" s="4" t="s">
        <v>776</v>
      </c>
      <c r="F508" s="4" t="s">
        <v>783</v>
      </c>
      <c r="G508" s="14">
        <v>50000</v>
      </c>
      <c r="H508" s="4">
        <v>0</v>
      </c>
      <c r="I508" s="14">
        <v>50000</v>
      </c>
      <c r="J508" s="14">
        <v>1435</v>
      </c>
      <c r="K508" s="14">
        <v>1854</v>
      </c>
      <c r="L508" s="14">
        <v>1520</v>
      </c>
      <c r="M508" s="14">
        <v>7294.5</v>
      </c>
      <c r="N508" s="14">
        <f t="shared" si="18"/>
        <v>12103.5</v>
      </c>
      <c r="O508" s="14">
        <f t="shared" si="17"/>
        <v>37896.5</v>
      </c>
      <c r="Q508" s="25"/>
      <c r="R508" s="18"/>
      <c r="S508" s="18"/>
    </row>
    <row r="509" spans="1:19" ht="24.75" customHeight="1" x14ac:dyDescent="0.25">
      <c r="A509" s="4">
        <v>502</v>
      </c>
      <c r="B509" s="4" t="s">
        <v>742</v>
      </c>
      <c r="C509" s="4" t="s">
        <v>1220</v>
      </c>
      <c r="D509" s="4" t="s">
        <v>160</v>
      </c>
      <c r="E509" s="4" t="s">
        <v>775</v>
      </c>
      <c r="F509" s="4" t="s">
        <v>782</v>
      </c>
      <c r="G509" s="14">
        <v>11000</v>
      </c>
      <c r="H509" s="4">
        <v>0</v>
      </c>
      <c r="I509" s="14">
        <v>11000</v>
      </c>
      <c r="J509" s="14">
        <v>315.7</v>
      </c>
      <c r="K509" s="14">
        <v>0</v>
      </c>
      <c r="L509" s="14">
        <v>334.4</v>
      </c>
      <c r="M509" s="14">
        <v>25</v>
      </c>
      <c r="N509" s="14">
        <f t="shared" si="18"/>
        <v>675.09999999999991</v>
      </c>
      <c r="O509" s="14">
        <f>+I509-N509</f>
        <v>10324.9</v>
      </c>
      <c r="Q509" s="25"/>
      <c r="R509" s="18"/>
      <c r="S509" s="18"/>
    </row>
    <row r="510" spans="1:19" ht="24.75" customHeight="1" x14ac:dyDescent="0.25">
      <c r="A510" s="4"/>
      <c r="B510" t="s">
        <v>1390</v>
      </c>
      <c r="C510" s="4" t="s">
        <v>1220</v>
      </c>
      <c r="D510" t="s">
        <v>160</v>
      </c>
      <c r="E510" s="4" t="s">
        <v>775</v>
      </c>
      <c r="F510" s="4" t="s">
        <v>782</v>
      </c>
      <c r="G510" s="14">
        <v>11000</v>
      </c>
      <c r="H510" s="4">
        <v>0</v>
      </c>
      <c r="I510" s="14">
        <v>11000</v>
      </c>
      <c r="J510" s="14">
        <v>315.7</v>
      </c>
      <c r="K510" s="14">
        <v>0</v>
      </c>
      <c r="L510" s="14">
        <v>334.4</v>
      </c>
      <c r="M510" s="14">
        <v>25</v>
      </c>
      <c r="N510" s="14">
        <v>675.1</v>
      </c>
      <c r="O510" s="14">
        <f>+I510-N510</f>
        <v>10324.9</v>
      </c>
      <c r="Q510" s="25"/>
      <c r="R510" s="18"/>
      <c r="S510" s="18"/>
    </row>
    <row r="511" spans="1:19" ht="24.75" customHeight="1" x14ac:dyDescent="0.25">
      <c r="A511" s="4">
        <v>503</v>
      </c>
      <c r="B511" s="4" t="s">
        <v>748</v>
      </c>
      <c r="C511" s="4" t="s">
        <v>1220</v>
      </c>
      <c r="D511" s="4" t="s">
        <v>21</v>
      </c>
      <c r="E511" s="4" t="s">
        <v>774</v>
      </c>
      <c r="F511" s="4" t="s">
        <v>783</v>
      </c>
      <c r="G511" s="14">
        <v>50000</v>
      </c>
      <c r="H511" s="4">
        <v>0</v>
      </c>
      <c r="I511" s="14">
        <v>50000</v>
      </c>
      <c r="J511" s="14">
        <v>1435</v>
      </c>
      <c r="K511" s="14">
        <v>1627.13</v>
      </c>
      <c r="L511" s="14">
        <v>1520</v>
      </c>
      <c r="M511" s="14">
        <v>4012.45</v>
      </c>
      <c r="N511" s="14">
        <f t="shared" si="18"/>
        <v>8594.58</v>
      </c>
      <c r="O511" s="14">
        <f t="shared" ref="O511:O573" si="19">+I511-N511</f>
        <v>41405.42</v>
      </c>
      <c r="Q511" s="25"/>
      <c r="R511" s="18"/>
      <c r="S511" s="18"/>
    </row>
    <row r="512" spans="1:19" ht="24.75" customHeight="1" x14ac:dyDescent="0.25">
      <c r="A512" s="4">
        <v>504</v>
      </c>
      <c r="B512" s="4" t="s">
        <v>767</v>
      </c>
      <c r="C512" s="4" t="s">
        <v>1220</v>
      </c>
      <c r="D512" s="4" t="s">
        <v>21</v>
      </c>
      <c r="E512" s="4" t="s">
        <v>776</v>
      </c>
      <c r="F512" s="4" t="s">
        <v>782</v>
      </c>
      <c r="G512" s="14">
        <v>50000</v>
      </c>
      <c r="H512" s="4">
        <v>0</v>
      </c>
      <c r="I512" s="14">
        <v>50000</v>
      </c>
      <c r="J512" s="14">
        <v>1435</v>
      </c>
      <c r="K512" s="14">
        <v>1854</v>
      </c>
      <c r="L512" s="14">
        <v>1520</v>
      </c>
      <c r="M512" s="14">
        <v>525</v>
      </c>
      <c r="N512" s="14">
        <f>+J512+K512+L512+M512</f>
        <v>5334</v>
      </c>
      <c r="O512" s="14">
        <f t="shared" si="19"/>
        <v>44666</v>
      </c>
      <c r="Q512" s="25"/>
      <c r="R512" s="18"/>
      <c r="S512" s="18"/>
    </row>
    <row r="513" spans="1:19" ht="24.75" customHeight="1" x14ac:dyDescent="0.25">
      <c r="A513" s="4">
        <v>505</v>
      </c>
      <c r="B513" s="4" t="s">
        <v>1376</v>
      </c>
      <c r="C513" s="4" t="s">
        <v>1215</v>
      </c>
      <c r="D513" s="4" t="s">
        <v>308</v>
      </c>
      <c r="E513" s="4" t="s">
        <v>775</v>
      </c>
      <c r="F513" s="4" t="s">
        <v>782</v>
      </c>
      <c r="G513" s="14">
        <v>11000</v>
      </c>
      <c r="H513" s="4">
        <v>0</v>
      </c>
      <c r="I513" s="14">
        <v>11000</v>
      </c>
      <c r="J513" s="14">
        <v>315.7</v>
      </c>
      <c r="K513" s="14">
        <v>0</v>
      </c>
      <c r="L513" s="14">
        <v>334.4</v>
      </c>
      <c r="M513" s="14">
        <v>25</v>
      </c>
      <c r="N513" s="14">
        <v>675.1</v>
      </c>
      <c r="O513" s="14">
        <v>10324.9</v>
      </c>
      <c r="Q513" s="25"/>
      <c r="R513" s="18"/>
      <c r="S513" s="18"/>
    </row>
    <row r="514" spans="1:19" ht="24.75" customHeight="1" x14ac:dyDescent="0.25">
      <c r="A514" s="4">
        <v>506</v>
      </c>
      <c r="B514" s="4" t="s">
        <v>24</v>
      </c>
      <c r="C514" s="4" t="s">
        <v>1215</v>
      </c>
      <c r="D514" s="4" t="s">
        <v>21</v>
      </c>
      <c r="E514" s="4" t="s">
        <v>774</v>
      </c>
      <c r="F514" s="4" t="s">
        <v>782</v>
      </c>
      <c r="G514" s="14">
        <v>50000</v>
      </c>
      <c r="H514" s="4">
        <v>0</v>
      </c>
      <c r="I514" s="14">
        <v>50000</v>
      </c>
      <c r="J514" s="14">
        <v>1435</v>
      </c>
      <c r="K514" s="14">
        <v>1854</v>
      </c>
      <c r="L514" s="14">
        <v>1520</v>
      </c>
      <c r="M514" s="14">
        <v>425</v>
      </c>
      <c r="N514" s="14">
        <f t="shared" si="18"/>
        <v>5234</v>
      </c>
      <c r="O514" s="14">
        <f>+I514-N514</f>
        <v>44766</v>
      </c>
      <c r="Q514" s="25"/>
      <c r="R514" s="18"/>
      <c r="S514" s="18"/>
    </row>
    <row r="515" spans="1:19" ht="24.75" customHeight="1" x14ac:dyDescent="0.25">
      <c r="A515" s="4">
        <v>507</v>
      </c>
      <c r="B515" s="4" t="s">
        <v>38</v>
      </c>
      <c r="C515" s="4" t="s">
        <v>1215</v>
      </c>
      <c r="D515" s="4" t="s">
        <v>21</v>
      </c>
      <c r="E515" s="4" t="s">
        <v>774</v>
      </c>
      <c r="F515" s="4" t="s">
        <v>782</v>
      </c>
      <c r="G515" s="32">
        <v>50000</v>
      </c>
      <c r="H515">
        <v>0</v>
      </c>
      <c r="I515" s="32">
        <v>50000</v>
      </c>
      <c r="J515" s="32">
        <v>1435</v>
      </c>
      <c r="K515" s="32">
        <v>1854</v>
      </c>
      <c r="L515" s="32">
        <v>1520</v>
      </c>
      <c r="M515">
        <v>425</v>
      </c>
      <c r="N515" s="32">
        <v>5234</v>
      </c>
      <c r="O515" s="14">
        <f>+I515-N515</f>
        <v>44766</v>
      </c>
      <c r="Q515" s="25"/>
      <c r="R515" s="18"/>
      <c r="S515" s="18"/>
    </row>
    <row r="516" spans="1:19" ht="24.75" customHeight="1" x14ac:dyDescent="0.25">
      <c r="A516" s="4">
        <v>508</v>
      </c>
      <c r="B516" s="4" t="s">
        <v>455</v>
      </c>
      <c r="C516" s="4" t="s">
        <v>1215</v>
      </c>
      <c r="D516" s="4" t="s">
        <v>27</v>
      </c>
      <c r="E516" s="4" t="s">
        <v>776</v>
      </c>
      <c r="F516" s="4" t="s">
        <v>782</v>
      </c>
      <c r="G516" s="14">
        <v>50000</v>
      </c>
      <c r="H516" s="4">
        <v>0</v>
      </c>
      <c r="I516" s="14">
        <v>50000</v>
      </c>
      <c r="J516" s="14">
        <v>1435</v>
      </c>
      <c r="K516" s="14">
        <v>1854</v>
      </c>
      <c r="L516" s="14">
        <v>1520</v>
      </c>
      <c r="M516" s="14">
        <v>425</v>
      </c>
      <c r="N516" s="14">
        <f t="shared" si="18"/>
        <v>5234</v>
      </c>
      <c r="O516" s="14">
        <f t="shared" si="19"/>
        <v>44766</v>
      </c>
      <c r="Q516" s="25"/>
      <c r="R516" s="18"/>
      <c r="S516" s="18"/>
    </row>
    <row r="517" spans="1:19" ht="24.75" customHeight="1" x14ac:dyDescent="0.25">
      <c r="A517" s="4">
        <v>509</v>
      </c>
      <c r="B517" s="4" t="s">
        <v>55</v>
      </c>
      <c r="C517" s="4" t="s">
        <v>1215</v>
      </c>
      <c r="D517" s="4" t="s">
        <v>36</v>
      </c>
      <c r="E517" s="4" t="s">
        <v>776</v>
      </c>
      <c r="F517" s="4" t="s">
        <v>782</v>
      </c>
      <c r="G517" s="14">
        <v>50000</v>
      </c>
      <c r="H517" s="4">
        <v>0</v>
      </c>
      <c r="I517" s="14">
        <v>50000</v>
      </c>
      <c r="J517" s="14">
        <v>1435</v>
      </c>
      <c r="K517" s="14">
        <v>1854</v>
      </c>
      <c r="L517" s="14">
        <v>1520</v>
      </c>
      <c r="M517" s="14">
        <v>2145</v>
      </c>
      <c r="N517" s="14">
        <f>+J517+K517+L517+M517</f>
        <v>6954</v>
      </c>
      <c r="O517" s="14">
        <f t="shared" si="19"/>
        <v>43046</v>
      </c>
      <c r="Q517" s="25"/>
      <c r="R517" s="18"/>
      <c r="S517" s="18"/>
    </row>
    <row r="518" spans="1:19" ht="24.75" customHeight="1" x14ac:dyDescent="0.25">
      <c r="A518" s="4">
        <v>510</v>
      </c>
      <c r="B518" s="4" t="s">
        <v>69</v>
      </c>
      <c r="C518" s="4" t="s">
        <v>1215</v>
      </c>
      <c r="D518" s="4" t="s">
        <v>21</v>
      </c>
      <c r="E518" s="4" t="s">
        <v>774</v>
      </c>
      <c r="F518" s="4" t="s">
        <v>782</v>
      </c>
      <c r="G518" s="14">
        <v>50000</v>
      </c>
      <c r="H518">
        <v>0</v>
      </c>
      <c r="I518" s="32">
        <v>50000</v>
      </c>
      <c r="J518" s="32">
        <v>1435</v>
      </c>
      <c r="K518" s="32">
        <v>1627.13</v>
      </c>
      <c r="L518" s="32">
        <v>1520</v>
      </c>
      <c r="M518" s="32">
        <v>1937.45</v>
      </c>
      <c r="N518" s="14">
        <f>+J518+K518+L518+M518</f>
        <v>6519.58</v>
      </c>
      <c r="O518" s="14">
        <f t="shared" si="19"/>
        <v>43480.42</v>
      </c>
      <c r="Q518" s="25"/>
      <c r="R518" s="18"/>
      <c r="S518" s="18"/>
    </row>
    <row r="519" spans="1:19" ht="24.75" customHeight="1" x14ac:dyDescent="0.25">
      <c r="A519" s="4">
        <v>511</v>
      </c>
      <c r="B519" s="4" t="s">
        <v>72</v>
      </c>
      <c r="C519" s="4" t="s">
        <v>1215</v>
      </c>
      <c r="D519" s="4" t="s">
        <v>36</v>
      </c>
      <c r="E519" s="4" t="s">
        <v>774</v>
      </c>
      <c r="F519" s="4" t="s">
        <v>782</v>
      </c>
      <c r="G519" s="14">
        <v>50000</v>
      </c>
      <c r="H519" s="4">
        <v>0</v>
      </c>
      <c r="I519" s="14">
        <v>50000</v>
      </c>
      <c r="J519" s="14">
        <v>1435</v>
      </c>
      <c r="K519" s="14">
        <v>1854</v>
      </c>
      <c r="L519" s="14">
        <v>1520</v>
      </c>
      <c r="M519" s="14">
        <v>425</v>
      </c>
      <c r="N519" s="14">
        <f t="shared" si="18"/>
        <v>5234</v>
      </c>
      <c r="O519" s="14">
        <f t="shared" si="19"/>
        <v>44766</v>
      </c>
      <c r="Q519" s="25"/>
      <c r="R519" s="18"/>
      <c r="S519" s="18"/>
    </row>
    <row r="520" spans="1:19" ht="24.75" customHeight="1" x14ac:dyDescent="0.25">
      <c r="A520" s="4">
        <v>512</v>
      </c>
      <c r="B520" s="4" t="s">
        <v>177</v>
      </c>
      <c r="C520" s="4" t="s">
        <v>1215</v>
      </c>
      <c r="D520" s="4" t="s">
        <v>160</v>
      </c>
      <c r="E520" s="4" t="s">
        <v>775</v>
      </c>
      <c r="F520" s="4" t="s">
        <v>782</v>
      </c>
      <c r="G520" s="14">
        <v>11000</v>
      </c>
      <c r="H520" s="4">
        <v>0</v>
      </c>
      <c r="I520" s="14">
        <v>11000</v>
      </c>
      <c r="J520" s="14">
        <v>315.7</v>
      </c>
      <c r="K520" s="14">
        <v>0</v>
      </c>
      <c r="L520" s="14">
        <v>334.4</v>
      </c>
      <c r="M520" s="14">
        <v>25</v>
      </c>
      <c r="N520" s="14">
        <f t="shared" si="18"/>
        <v>675.09999999999991</v>
      </c>
      <c r="O520" s="14">
        <f t="shared" si="19"/>
        <v>10324.9</v>
      </c>
      <c r="Q520" s="25"/>
      <c r="R520" s="18"/>
      <c r="S520" s="18"/>
    </row>
    <row r="521" spans="1:19" ht="24.75" customHeight="1" x14ac:dyDescent="0.25">
      <c r="A521" s="4">
        <v>513</v>
      </c>
      <c r="B521" s="4" t="s">
        <v>179</v>
      </c>
      <c r="C521" s="4" t="s">
        <v>1215</v>
      </c>
      <c r="D521" s="4" t="s">
        <v>160</v>
      </c>
      <c r="E521" s="4" t="s">
        <v>775</v>
      </c>
      <c r="F521" s="4" t="s">
        <v>782</v>
      </c>
      <c r="G521" s="14">
        <v>11000</v>
      </c>
      <c r="H521" s="4">
        <v>0</v>
      </c>
      <c r="I521" s="14">
        <v>11000</v>
      </c>
      <c r="J521" s="14">
        <v>315.7</v>
      </c>
      <c r="K521" s="14">
        <v>0</v>
      </c>
      <c r="L521" s="14">
        <v>334.4</v>
      </c>
      <c r="M521" s="14">
        <v>25</v>
      </c>
      <c r="N521" s="14">
        <f t="shared" si="18"/>
        <v>675.09999999999991</v>
      </c>
      <c r="O521" s="14">
        <f t="shared" si="19"/>
        <v>10324.9</v>
      </c>
      <c r="Q521" s="25"/>
      <c r="R521" s="18"/>
      <c r="S521" s="18"/>
    </row>
    <row r="522" spans="1:19" ht="24.75" customHeight="1" x14ac:dyDescent="0.25">
      <c r="A522" s="4">
        <v>514</v>
      </c>
      <c r="B522" s="4" t="s">
        <v>73</v>
      </c>
      <c r="C522" s="4" t="s">
        <v>1215</v>
      </c>
      <c r="D522" s="4" t="s">
        <v>21</v>
      </c>
      <c r="E522" s="4" t="s">
        <v>776</v>
      </c>
      <c r="F522" s="4" t="s">
        <v>783</v>
      </c>
      <c r="G522" s="14">
        <v>50000</v>
      </c>
      <c r="H522" s="4">
        <v>0</v>
      </c>
      <c r="I522" s="14">
        <v>50000</v>
      </c>
      <c r="J522" s="14">
        <v>1435</v>
      </c>
      <c r="K522" s="14">
        <v>1627.13</v>
      </c>
      <c r="L522" s="14">
        <v>1520</v>
      </c>
      <c r="M522" s="14">
        <v>1937.45</v>
      </c>
      <c r="N522" s="14">
        <f t="shared" si="18"/>
        <v>6519.58</v>
      </c>
      <c r="O522" s="14">
        <f t="shared" si="19"/>
        <v>43480.42</v>
      </c>
      <c r="Q522" s="25"/>
      <c r="R522" s="18"/>
      <c r="S522" s="18"/>
    </row>
    <row r="523" spans="1:19" ht="24.75" customHeight="1" x14ac:dyDescent="0.25">
      <c r="A523" s="4">
        <v>515</v>
      </c>
      <c r="B523" s="4" t="s">
        <v>86</v>
      </c>
      <c r="C523" s="4" t="s">
        <v>1215</v>
      </c>
      <c r="D523" s="4" t="s">
        <v>21</v>
      </c>
      <c r="E523" s="4" t="s">
        <v>776</v>
      </c>
      <c r="F523" s="4" t="s">
        <v>782</v>
      </c>
      <c r="G523" s="14">
        <v>50000</v>
      </c>
      <c r="H523" s="4">
        <v>0</v>
      </c>
      <c r="I523" s="14">
        <v>50000</v>
      </c>
      <c r="J523" s="14">
        <v>1435</v>
      </c>
      <c r="K523" s="14">
        <v>1854</v>
      </c>
      <c r="L523" s="14">
        <v>1520</v>
      </c>
      <c r="M523" s="14">
        <v>425</v>
      </c>
      <c r="N523" s="14">
        <f t="shared" si="18"/>
        <v>5234</v>
      </c>
      <c r="O523" s="14">
        <f t="shared" si="19"/>
        <v>44766</v>
      </c>
      <c r="Q523" s="25"/>
      <c r="R523" s="18"/>
      <c r="S523" s="18"/>
    </row>
    <row r="524" spans="1:19" ht="24.75" customHeight="1" x14ac:dyDescent="0.25">
      <c r="A524" s="4">
        <v>516</v>
      </c>
      <c r="B524" s="4" t="s">
        <v>88</v>
      </c>
      <c r="C524" s="4" t="s">
        <v>1215</v>
      </c>
      <c r="D524" s="4" t="s">
        <v>21</v>
      </c>
      <c r="E524" s="4" t="s">
        <v>776</v>
      </c>
      <c r="F524" s="4" t="s">
        <v>783</v>
      </c>
      <c r="G524" s="14">
        <v>50000</v>
      </c>
      <c r="H524" s="4">
        <v>0</v>
      </c>
      <c r="I524" s="14">
        <v>50000</v>
      </c>
      <c r="J524" s="14">
        <v>1435</v>
      </c>
      <c r="K524" s="14">
        <v>1854</v>
      </c>
      <c r="L524" s="14">
        <v>1520</v>
      </c>
      <c r="M524" s="14">
        <v>1657.3</v>
      </c>
      <c r="N524" s="14">
        <f t="shared" si="18"/>
        <v>6466.3</v>
      </c>
      <c r="O524" s="14">
        <f t="shared" si="19"/>
        <v>43533.7</v>
      </c>
      <c r="Q524" s="25"/>
      <c r="R524" s="18"/>
      <c r="S524" s="18"/>
    </row>
    <row r="525" spans="1:19" ht="24.75" customHeight="1" x14ac:dyDescent="0.25">
      <c r="A525" s="4">
        <v>517</v>
      </c>
      <c r="B525" s="4" t="s">
        <v>152</v>
      </c>
      <c r="C525" s="4" t="s">
        <v>1215</v>
      </c>
      <c r="D525" s="4" t="s">
        <v>148</v>
      </c>
      <c r="E525" s="4" t="s">
        <v>775</v>
      </c>
      <c r="F525" s="4" t="s">
        <v>782</v>
      </c>
      <c r="G525" s="14">
        <v>11000</v>
      </c>
      <c r="H525" s="4">
        <v>0</v>
      </c>
      <c r="I525" s="14">
        <v>11000</v>
      </c>
      <c r="J525" s="14">
        <v>315.7</v>
      </c>
      <c r="K525" s="14">
        <v>0</v>
      </c>
      <c r="L525" s="14">
        <v>334.4</v>
      </c>
      <c r="M525" s="14">
        <v>25</v>
      </c>
      <c r="N525" s="14">
        <f t="shared" si="18"/>
        <v>675.09999999999991</v>
      </c>
      <c r="O525" s="14">
        <f t="shared" si="19"/>
        <v>10324.9</v>
      </c>
      <c r="Q525" s="25"/>
      <c r="R525" s="18"/>
      <c r="S525" s="18"/>
    </row>
    <row r="526" spans="1:19" ht="24.75" customHeight="1" x14ac:dyDescent="0.25">
      <c r="A526" s="4">
        <v>518</v>
      </c>
      <c r="B526" s="4" t="s">
        <v>100</v>
      </c>
      <c r="C526" s="4" t="s">
        <v>1215</v>
      </c>
      <c r="D526" s="4" t="s">
        <v>21</v>
      </c>
      <c r="E526" s="4" t="s">
        <v>776</v>
      </c>
      <c r="F526" s="4" t="s">
        <v>782</v>
      </c>
      <c r="G526" s="14">
        <v>50000</v>
      </c>
      <c r="H526" s="4">
        <v>0</v>
      </c>
      <c r="I526" s="14">
        <v>50000</v>
      </c>
      <c r="J526" s="14">
        <v>1435</v>
      </c>
      <c r="K526" s="14">
        <v>1854</v>
      </c>
      <c r="L526" s="14">
        <v>1520</v>
      </c>
      <c r="M526" s="14">
        <v>425</v>
      </c>
      <c r="N526" s="14">
        <f t="shared" si="18"/>
        <v>5234</v>
      </c>
      <c r="O526" s="14">
        <f t="shared" si="19"/>
        <v>44766</v>
      </c>
      <c r="Q526" s="25"/>
      <c r="R526" s="18"/>
      <c r="S526" s="18"/>
    </row>
    <row r="527" spans="1:19" ht="24.75" customHeight="1" x14ac:dyDescent="0.25">
      <c r="A527" s="4">
        <v>519</v>
      </c>
      <c r="B527" s="4" t="s">
        <v>109</v>
      </c>
      <c r="C527" s="4" t="s">
        <v>1215</v>
      </c>
      <c r="D527" s="4" t="s">
        <v>94</v>
      </c>
      <c r="E527" s="4" t="s">
        <v>774</v>
      </c>
      <c r="F527" s="4" t="s">
        <v>782</v>
      </c>
      <c r="G527" s="14">
        <v>50000</v>
      </c>
      <c r="H527" s="4">
        <v>0</v>
      </c>
      <c r="I527" s="14">
        <v>50000</v>
      </c>
      <c r="J527" s="14">
        <v>1435</v>
      </c>
      <c r="K527" s="14">
        <v>1627.13</v>
      </c>
      <c r="L527" s="14">
        <v>1520</v>
      </c>
      <c r="M527" s="14">
        <v>2837.45</v>
      </c>
      <c r="N527" s="14">
        <f t="shared" si="18"/>
        <v>7419.58</v>
      </c>
      <c r="O527" s="14">
        <f t="shared" si="19"/>
        <v>42580.42</v>
      </c>
      <c r="Q527" s="25"/>
      <c r="R527" s="18"/>
      <c r="S527" s="18"/>
    </row>
    <row r="528" spans="1:19" ht="24.75" customHeight="1" x14ac:dyDescent="0.25">
      <c r="A528" s="4">
        <v>520</v>
      </c>
      <c r="B528" s="4" t="s">
        <v>157</v>
      </c>
      <c r="C528" s="4" t="s">
        <v>1215</v>
      </c>
      <c r="D528" s="4" t="s">
        <v>158</v>
      </c>
      <c r="E528" s="4" t="s">
        <v>776</v>
      </c>
      <c r="F528" s="4" t="s">
        <v>782</v>
      </c>
      <c r="G528" s="14">
        <v>31500</v>
      </c>
      <c r="H528" s="4">
        <v>0</v>
      </c>
      <c r="I528" s="14">
        <v>31500</v>
      </c>
      <c r="J528" s="14">
        <v>904.05</v>
      </c>
      <c r="K528" s="14">
        <v>0</v>
      </c>
      <c r="L528" s="14">
        <v>957.6</v>
      </c>
      <c r="M528" s="14">
        <v>25</v>
      </c>
      <c r="N528" s="14">
        <f t="shared" si="18"/>
        <v>1886.65</v>
      </c>
      <c r="O528" s="14">
        <f t="shared" si="19"/>
        <v>29613.35</v>
      </c>
      <c r="Q528" s="25"/>
      <c r="R528" s="18"/>
      <c r="S528" s="18"/>
    </row>
    <row r="529" spans="1:19" ht="24.75" customHeight="1" x14ac:dyDescent="0.25">
      <c r="A529" s="4">
        <v>521</v>
      </c>
      <c r="B529" s="4" t="s">
        <v>175</v>
      </c>
      <c r="C529" s="4" t="s">
        <v>1215</v>
      </c>
      <c r="D529" s="4" t="s">
        <v>21</v>
      </c>
      <c r="E529" s="4" t="s">
        <v>776</v>
      </c>
      <c r="F529" s="4" t="s">
        <v>782</v>
      </c>
      <c r="G529" s="14">
        <v>40000</v>
      </c>
      <c r="H529" s="4">
        <v>0</v>
      </c>
      <c r="I529" s="14">
        <v>40000</v>
      </c>
      <c r="J529" s="14">
        <f>+I529*2.87%</f>
        <v>1148</v>
      </c>
      <c r="K529" s="14">
        <v>442.65</v>
      </c>
      <c r="L529" s="14">
        <f>+I529*3.04%</f>
        <v>1216</v>
      </c>
      <c r="M529" s="14">
        <v>425</v>
      </c>
      <c r="N529" s="14">
        <f t="shared" si="18"/>
        <v>3231.65</v>
      </c>
      <c r="O529" s="14">
        <f t="shared" si="19"/>
        <v>36768.35</v>
      </c>
      <c r="Q529" s="25"/>
      <c r="R529" s="18"/>
      <c r="S529" s="18"/>
    </row>
    <row r="530" spans="1:19" ht="24.75" customHeight="1" x14ac:dyDescent="0.25">
      <c r="A530" s="4">
        <v>522</v>
      </c>
      <c r="B530" s="4" t="s">
        <v>185</v>
      </c>
      <c r="C530" s="4" t="s">
        <v>1215</v>
      </c>
      <c r="D530" s="4" t="s">
        <v>21</v>
      </c>
      <c r="E530" s="4" t="s">
        <v>776</v>
      </c>
      <c r="F530" s="4" t="s">
        <v>782</v>
      </c>
      <c r="G530" s="14">
        <v>40000</v>
      </c>
      <c r="H530" s="4">
        <v>0</v>
      </c>
      <c r="I530" s="14">
        <v>40000</v>
      </c>
      <c r="J530" s="14">
        <f>+I530*2.87%</f>
        <v>1148</v>
      </c>
      <c r="K530" s="14">
        <v>442.65</v>
      </c>
      <c r="L530" s="14">
        <f>+I530*3.04%</f>
        <v>1216</v>
      </c>
      <c r="M530" s="14">
        <v>425</v>
      </c>
      <c r="N530" s="14">
        <f t="shared" si="18"/>
        <v>3231.65</v>
      </c>
      <c r="O530" s="14">
        <f t="shared" si="19"/>
        <v>36768.35</v>
      </c>
      <c r="Q530" s="25"/>
      <c r="R530" s="18"/>
      <c r="S530" s="18"/>
    </row>
    <row r="531" spans="1:19" ht="24.75" customHeight="1" x14ac:dyDescent="0.25">
      <c r="A531" s="4">
        <v>523</v>
      </c>
      <c r="B531" s="4" t="s">
        <v>166</v>
      </c>
      <c r="C531" s="4" t="s">
        <v>1215</v>
      </c>
      <c r="D531" s="4" t="s">
        <v>21</v>
      </c>
      <c r="E531" s="4" t="s">
        <v>776</v>
      </c>
      <c r="F531" s="4" t="s">
        <v>782</v>
      </c>
      <c r="G531" s="14">
        <v>35000</v>
      </c>
      <c r="H531" s="4">
        <v>0</v>
      </c>
      <c r="I531" s="14">
        <v>35000</v>
      </c>
      <c r="J531" s="14">
        <v>1004.5</v>
      </c>
      <c r="K531" s="14">
        <v>0</v>
      </c>
      <c r="L531" s="14">
        <v>1064</v>
      </c>
      <c r="M531" s="14">
        <v>425</v>
      </c>
      <c r="N531" s="14">
        <f t="shared" si="18"/>
        <v>2493.5</v>
      </c>
      <c r="O531" s="14">
        <f t="shared" si="19"/>
        <v>32506.5</v>
      </c>
      <c r="Q531" s="25"/>
      <c r="R531" s="18"/>
      <c r="S531" s="18"/>
    </row>
    <row r="532" spans="1:19" ht="24.75" customHeight="1" x14ac:dyDescent="0.25">
      <c r="A532" s="4">
        <v>524</v>
      </c>
      <c r="B532" s="4" t="s">
        <v>200</v>
      </c>
      <c r="C532" s="4" t="s">
        <v>1215</v>
      </c>
      <c r="D532" s="4" t="s">
        <v>160</v>
      </c>
      <c r="E532" s="4" t="s">
        <v>775</v>
      </c>
      <c r="F532" s="4" t="s">
        <v>782</v>
      </c>
      <c r="G532" s="14">
        <v>11000</v>
      </c>
      <c r="H532" s="4">
        <v>0</v>
      </c>
      <c r="I532" s="14">
        <v>11000</v>
      </c>
      <c r="J532" s="14">
        <v>315.7</v>
      </c>
      <c r="K532" s="14">
        <v>0</v>
      </c>
      <c r="L532" s="14">
        <v>334.4</v>
      </c>
      <c r="M532" s="32">
        <v>1825</v>
      </c>
      <c r="N532" s="14">
        <f t="shared" si="18"/>
        <v>2475.1</v>
      </c>
      <c r="O532" s="14">
        <f t="shared" si="19"/>
        <v>8524.9</v>
      </c>
      <c r="Q532" s="25"/>
      <c r="R532" s="18"/>
      <c r="S532" s="18"/>
    </row>
    <row r="533" spans="1:19" ht="24.75" customHeight="1" x14ac:dyDescent="0.25">
      <c r="A533" s="4">
        <v>525</v>
      </c>
      <c r="B533" s="4" t="s">
        <v>210</v>
      </c>
      <c r="C533" s="4" t="s">
        <v>1215</v>
      </c>
      <c r="D533" s="4" t="s">
        <v>211</v>
      </c>
      <c r="E533" s="4" t="s">
        <v>775</v>
      </c>
      <c r="F533" s="4" t="s">
        <v>782</v>
      </c>
      <c r="G533" s="14">
        <v>11000</v>
      </c>
      <c r="H533" s="4">
        <v>0</v>
      </c>
      <c r="I533" s="14">
        <v>11000</v>
      </c>
      <c r="J533" s="14">
        <v>315.7</v>
      </c>
      <c r="K533" s="14">
        <v>0</v>
      </c>
      <c r="L533" s="14">
        <v>334.4</v>
      </c>
      <c r="M533" s="14">
        <v>25</v>
      </c>
      <c r="N533" s="14">
        <f t="shared" si="18"/>
        <v>675.09999999999991</v>
      </c>
      <c r="O533" s="14">
        <f t="shared" si="19"/>
        <v>10324.9</v>
      </c>
      <c r="Q533" s="25"/>
      <c r="R533" s="18"/>
      <c r="S533" s="18"/>
    </row>
    <row r="534" spans="1:19" ht="24.75" customHeight="1" x14ac:dyDescent="0.25">
      <c r="A534" s="4">
        <v>526</v>
      </c>
      <c r="B534" s="4" t="s">
        <v>221</v>
      </c>
      <c r="C534" s="4" t="s">
        <v>1215</v>
      </c>
      <c r="D534" s="4" t="s">
        <v>21</v>
      </c>
      <c r="E534" s="4" t="s">
        <v>776</v>
      </c>
      <c r="F534" s="4" t="s">
        <v>782</v>
      </c>
      <c r="G534" s="14">
        <v>50000</v>
      </c>
      <c r="H534" s="4">
        <v>0</v>
      </c>
      <c r="I534" s="14">
        <v>50000</v>
      </c>
      <c r="J534" s="14">
        <v>1435</v>
      </c>
      <c r="K534" s="14">
        <v>1854</v>
      </c>
      <c r="L534" s="14">
        <v>1520</v>
      </c>
      <c r="M534" s="14">
        <v>9248.5300000000007</v>
      </c>
      <c r="N534" s="14">
        <f t="shared" si="18"/>
        <v>14057.53</v>
      </c>
      <c r="O534" s="14">
        <f t="shared" si="19"/>
        <v>35942.47</v>
      </c>
      <c r="Q534" s="25"/>
      <c r="R534" s="18"/>
      <c r="S534" s="18"/>
    </row>
    <row r="535" spans="1:19" ht="24.75" customHeight="1" x14ac:dyDescent="0.25">
      <c r="A535" s="4">
        <v>527</v>
      </c>
      <c r="B535" s="4" t="s">
        <v>229</v>
      </c>
      <c r="C535" s="4" t="s">
        <v>1215</v>
      </c>
      <c r="D535" s="4" t="s">
        <v>148</v>
      </c>
      <c r="E535" s="4" t="s">
        <v>775</v>
      </c>
      <c r="F535" s="4" t="s">
        <v>782</v>
      </c>
      <c r="G535" s="14">
        <v>11000</v>
      </c>
      <c r="H535" s="4">
        <v>0</v>
      </c>
      <c r="I535" s="14">
        <v>11000</v>
      </c>
      <c r="J535" s="14">
        <v>315.7</v>
      </c>
      <c r="K535" s="14">
        <v>0</v>
      </c>
      <c r="L535" s="14">
        <v>334.4</v>
      </c>
      <c r="M535" s="14">
        <v>3049.9</v>
      </c>
      <c r="N535" s="14">
        <f t="shared" si="18"/>
        <v>3700</v>
      </c>
      <c r="O535" s="14">
        <f t="shared" si="19"/>
        <v>7300</v>
      </c>
      <c r="Q535" s="25"/>
      <c r="R535" s="18"/>
      <c r="S535" s="18"/>
    </row>
    <row r="536" spans="1:19" ht="24.75" customHeight="1" x14ac:dyDescent="0.25">
      <c r="A536" s="4">
        <v>528</v>
      </c>
      <c r="B536" s="4" t="s">
        <v>240</v>
      </c>
      <c r="C536" s="4" t="s">
        <v>1215</v>
      </c>
      <c r="D536" s="4" t="s">
        <v>21</v>
      </c>
      <c r="E536" s="4" t="s">
        <v>776</v>
      </c>
      <c r="F536" s="4" t="s">
        <v>782</v>
      </c>
      <c r="G536" s="14">
        <v>40000</v>
      </c>
      <c r="H536" s="4">
        <v>0</v>
      </c>
      <c r="I536" s="14">
        <v>40000</v>
      </c>
      <c r="J536" s="14">
        <f>+I536*2.87%</f>
        <v>1148</v>
      </c>
      <c r="K536" s="14">
        <v>442.65</v>
      </c>
      <c r="L536" s="14">
        <f>+I536*3.04%</f>
        <v>1216</v>
      </c>
      <c r="M536" s="14">
        <v>425</v>
      </c>
      <c r="N536" s="14">
        <f t="shared" si="18"/>
        <v>3231.65</v>
      </c>
      <c r="O536" s="14">
        <f t="shared" si="19"/>
        <v>36768.35</v>
      </c>
      <c r="Q536" s="25"/>
      <c r="R536" s="18"/>
      <c r="S536" s="18"/>
    </row>
    <row r="537" spans="1:19" ht="24.75" customHeight="1" x14ac:dyDescent="0.25">
      <c r="A537" s="4">
        <v>529</v>
      </c>
      <c r="B537" s="4" t="s">
        <v>259</v>
      </c>
      <c r="C537" s="4" t="s">
        <v>1215</v>
      </c>
      <c r="D537" s="4" t="s">
        <v>21</v>
      </c>
      <c r="E537" s="4" t="s">
        <v>776</v>
      </c>
      <c r="F537" s="4" t="s">
        <v>782</v>
      </c>
      <c r="G537" s="14">
        <v>50000</v>
      </c>
      <c r="H537" s="4">
        <v>0</v>
      </c>
      <c r="I537" s="14">
        <v>50000</v>
      </c>
      <c r="J537" s="14">
        <v>1435</v>
      </c>
      <c r="K537" s="14">
        <v>1854</v>
      </c>
      <c r="L537" s="14">
        <v>1520</v>
      </c>
      <c r="M537" s="14">
        <v>425</v>
      </c>
      <c r="N537" s="14">
        <f t="shared" si="18"/>
        <v>5234</v>
      </c>
      <c r="O537" s="14">
        <f t="shared" si="19"/>
        <v>44766</v>
      </c>
      <c r="Q537" s="25"/>
      <c r="R537" s="18"/>
      <c r="S537" s="18"/>
    </row>
    <row r="538" spans="1:19" ht="24.75" customHeight="1" x14ac:dyDescent="0.25">
      <c r="A538" s="4">
        <v>530</v>
      </c>
      <c r="B538" s="4" t="s">
        <v>276</v>
      </c>
      <c r="C538" s="4" t="s">
        <v>1215</v>
      </c>
      <c r="D538" s="4" t="s">
        <v>45</v>
      </c>
      <c r="E538" s="4" t="s">
        <v>776</v>
      </c>
      <c r="F538" s="4" t="s">
        <v>783</v>
      </c>
      <c r="G538" s="14">
        <v>22050</v>
      </c>
      <c r="H538" s="4">
        <v>0</v>
      </c>
      <c r="I538" s="14">
        <v>22050</v>
      </c>
      <c r="J538" s="14">
        <v>632.84</v>
      </c>
      <c r="K538" s="14">
        <v>0</v>
      </c>
      <c r="L538" s="14">
        <v>670.32</v>
      </c>
      <c r="M538" s="14">
        <v>673.5</v>
      </c>
      <c r="N538" s="14">
        <f t="shared" si="18"/>
        <v>1976.66</v>
      </c>
      <c r="O538" s="14">
        <f t="shared" si="19"/>
        <v>20073.34</v>
      </c>
      <c r="Q538" s="25"/>
      <c r="R538" s="18"/>
      <c r="S538" s="18"/>
    </row>
    <row r="539" spans="1:19" ht="24.75" customHeight="1" x14ac:dyDescent="0.25">
      <c r="A539" s="4">
        <v>531</v>
      </c>
      <c r="B539" s="4" t="s">
        <v>297</v>
      </c>
      <c r="C539" s="4" t="s">
        <v>1215</v>
      </c>
      <c r="D539" s="4" t="s">
        <v>160</v>
      </c>
      <c r="E539" s="4" t="s">
        <v>775</v>
      </c>
      <c r="F539" s="4" t="s">
        <v>782</v>
      </c>
      <c r="G539" s="14">
        <v>11000</v>
      </c>
      <c r="H539" s="4">
        <v>0</v>
      </c>
      <c r="I539" s="14">
        <v>11000</v>
      </c>
      <c r="J539" s="14">
        <v>315.7</v>
      </c>
      <c r="K539" s="14">
        <v>0</v>
      </c>
      <c r="L539" s="14">
        <v>334.4</v>
      </c>
      <c r="M539" s="14">
        <v>1537.45</v>
      </c>
      <c r="N539" s="14">
        <f t="shared" si="18"/>
        <v>2187.5500000000002</v>
      </c>
      <c r="O539" s="14">
        <f t="shared" si="19"/>
        <v>8812.4500000000007</v>
      </c>
      <c r="Q539" s="25"/>
      <c r="R539" s="18"/>
      <c r="S539" s="18"/>
    </row>
    <row r="540" spans="1:19" ht="24.75" customHeight="1" x14ac:dyDescent="0.25">
      <c r="A540" s="4">
        <v>532</v>
      </c>
      <c r="B540" s="4" t="s">
        <v>312</v>
      </c>
      <c r="C540" s="4" t="s">
        <v>1215</v>
      </c>
      <c r="D540" s="4" t="s">
        <v>160</v>
      </c>
      <c r="E540" s="4" t="s">
        <v>775</v>
      </c>
      <c r="F540" s="4" t="s">
        <v>782</v>
      </c>
      <c r="G540" s="14">
        <v>11000</v>
      </c>
      <c r="H540" s="4">
        <v>0</v>
      </c>
      <c r="I540" s="14">
        <v>11000</v>
      </c>
      <c r="J540" s="14">
        <v>315.7</v>
      </c>
      <c r="K540" s="14">
        <v>0</v>
      </c>
      <c r="L540" s="14">
        <v>334.4</v>
      </c>
      <c r="M540" s="14">
        <v>25</v>
      </c>
      <c r="N540" s="14">
        <f t="shared" si="18"/>
        <v>675.09999999999991</v>
      </c>
      <c r="O540" s="14">
        <f t="shared" si="19"/>
        <v>10324.9</v>
      </c>
      <c r="Q540" s="25"/>
      <c r="R540" s="18"/>
      <c r="S540" s="18"/>
    </row>
    <row r="541" spans="1:19" ht="24.75" customHeight="1" x14ac:dyDescent="0.25">
      <c r="A541" s="4">
        <v>533</v>
      </c>
      <c r="B541" s="4" t="s">
        <v>336</v>
      </c>
      <c r="C541" s="4" t="s">
        <v>1215</v>
      </c>
      <c r="D541" s="4" t="s">
        <v>21</v>
      </c>
      <c r="E541" s="4" t="s">
        <v>774</v>
      </c>
      <c r="F541" s="4" t="s">
        <v>783</v>
      </c>
      <c r="G541" s="14">
        <v>50000</v>
      </c>
      <c r="H541" s="4">
        <v>0</v>
      </c>
      <c r="I541" s="14">
        <v>50000</v>
      </c>
      <c r="J541" s="14">
        <v>1435</v>
      </c>
      <c r="K541" s="14">
        <v>1400.27</v>
      </c>
      <c r="L541" s="14">
        <v>1520</v>
      </c>
      <c r="M541" s="14">
        <v>4098.3999999999996</v>
      </c>
      <c r="N541" s="14">
        <f t="shared" si="18"/>
        <v>8453.67</v>
      </c>
      <c r="O541" s="14">
        <f t="shared" si="19"/>
        <v>41546.33</v>
      </c>
      <c r="Q541" s="25"/>
      <c r="R541" s="18"/>
      <c r="S541" s="18"/>
    </row>
    <row r="542" spans="1:19" ht="24.75" customHeight="1" x14ac:dyDescent="0.25">
      <c r="A542" s="4">
        <v>534</v>
      </c>
      <c r="B542" s="4" t="s">
        <v>342</v>
      </c>
      <c r="C542" s="4" t="s">
        <v>1215</v>
      </c>
      <c r="D542" s="4" t="s">
        <v>21</v>
      </c>
      <c r="E542" s="4" t="s">
        <v>776</v>
      </c>
      <c r="F542" s="4" t="s">
        <v>783</v>
      </c>
      <c r="G542" s="14">
        <v>45000</v>
      </c>
      <c r="H542" s="4">
        <v>0</v>
      </c>
      <c r="I542" s="14">
        <v>45000</v>
      </c>
      <c r="J542" s="14">
        <f>+I542*2.87%</f>
        <v>1291.5</v>
      </c>
      <c r="K542" s="14">
        <v>1148.33</v>
      </c>
      <c r="L542" s="14">
        <f>+I542*3.04%</f>
        <v>1368</v>
      </c>
      <c r="M542" s="14">
        <v>425</v>
      </c>
      <c r="N542" s="14">
        <f t="shared" si="18"/>
        <v>4232.83</v>
      </c>
      <c r="O542" s="14">
        <f t="shared" si="19"/>
        <v>40767.17</v>
      </c>
      <c r="Q542" s="25"/>
      <c r="R542" s="18"/>
      <c r="S542" s="18"/>
    </row>
    <row r="543" spans="1:19" ht="24.75" customHeight="1" x14ac:dyDescent="0.25">
      <c r="A543" s="4">
        <v>535</v>
      </c>
      <c r="B543" s="4" t="s">
        <v>343</v>
      </c>
      <c r="C543" s="4" t="s">
        <v>1215</v>
      </c>
      <c r="D543" s="4" t="s">
        <v>148</v>
      </c>
      <c r="E543" s="4" t="s">
        <v>775</v>
      </c>
      <c r="F543" s="4" t="s">
        <v>782</v>
      </c>
      <c r="G543" s="14">
        <v>22050</v>
      </c>
      <c r="H543" s="4">
        <v>0</v>
      </c>
      <c r="I543" s="14">
        <v>22050</v>
      </c>
      <c r="J543" s="14">
        <v>632.84</v>
      </c>
      <c r="K543" s="14">
        <v>0</v>
      </c>
      <c r="L543" s="14">
        <v>670.32</v>
      </c>
      <c r="M543" s="14">
        <v>25</v>
      </c>
      <c r="N543" s="14">
        <f t="shared" si="18"/>
        <v>1328.16</v>
      </c>
      <c r="O543" s="14">
        <f t="shared" si="19"/>
        <v>20721.84</v>
      </c>
      <c r="Q543" s="25"/>
      <c r="R543" s="18"/>
      <c r="S543" s="18"/>
    </row>
    <row r="544" spans="1:19" ht="24.75" customHeight="1" x14ac:dyDescent="0.25">
      <c r="A544" s="4">
        <v>536</v>
      </c>
      <c r="B544" s="4" t="s">
        <v>351</v>
      </c>
      <c r="C544" s="4" t="s">
        <v>1215</v>
      </c>
      <c r="D544" s="4" t="s">
        <v>352</v>
      </c>
      <c r="E544" s="4" t="s">
        <v>776</v>
      </c>
      <c r="F544" s="4" t="s">
        <v>782</v>
      </c>
      <c r="G544" s="14">
        <v>50000</v>
      </c>
      <c r="H544" s="4">
        <v>0</v>
      </c>
      <c r="I544" s="14">
        <v>50000</v>
      </c>
      <c r="J544" s="14">
        <v>1435</v>
      </c>
      <c r="K544" s="14">
        <v>1854</v>
      </c>
      <c r="L544" s="14">
        <v>1520</v>
      </c>
      <c r="M544" s="14">
        <v>25</v>
      </c>
      <c r="N544" s="14">
        <f t="shared" si="18"/>
        <v>4834</v>
      </c>
      <c r="O544" s="14">
        <f t="shared" si="19"/>
        <v>45166</v>
      </c>
      <c r="Q544" s="25"/>
      <c r="R544" s="18"/>
      <c r="S544" s="18"/>
    </row>
    <row r="545" spans="1:19" ht="24.75" customHeight="1" x14ac:dyDescent="0.25">
      <c r="A545" s="4">
        <v>537</v>
      </c>
      <c r="B545" s="4" t="s">
        <v>365</v>
      </c>
      <c r="C545" s="4" t="s">
        <v>1215</v>
      </c>
      <c r="D545" s="4" t="s">
        <v>21</v>
      </c>
      <c r="E545" s="4" t="s">
        <v>774</v>
      </c>
      <c r="F545" s="4" t="s">
        <v>782</v>
      </c>
      <c r="G545" s="14">
        <v>50000</v>
      </c>
      <c r="H545" s="4">
        <v>0</v>
      </c>
      <c r="I545" s="14">
        <v>50000</v>
      </c>
      <c r="J545" s="14">
        <v>1435</v>
      </c>
      <c r="K545" s="14">
        <v>1854</v>
      </c>
      <c r="L545" s="14">
        <v>1520</v>
      </c>
      <c r="M545" s="14">
        <v>425</v>
      </c>
      <c r="N545" s="14">
        <f t="shared" si="18"/>
        <v>5234</v>
      </c>
      <c r="O545" s="14">
        <f t="shared" si="19"/>
        <v>44766</v>
      </c>
      <c r="Q545" s="25"/>
      <c r="R545" s="18"/>
      <c r="S545" s="18"/>
    </row>
    <row r="546" spans="1:19" ht="24.75" customHeight="1" x14ac:dyDescent="0.25">
      <c r="A546" s="4">
        <v>538</v>
      </c>
      <c r="B546" s="4" t="s">
        <v>384</v>
      </c>
      <c r="C546" s="4" t="s">
        <v>1215</v>
      </c>
      <c r="D546" s="4" t="s">
        <v>21</v>
      </c>
      <c r="E546" s="4" t="s">
        <v>776</v>
      </c>
      <c r="F546" s="4" t="s">
        <v>783</v>
      </c>
      <c r="G546" s="14">
        <v>50000</v>
      </c>
      <c r="H546" s="4">
        <v>0</v>
      </c>
      <c r="I546" s="14">
        <v>50000</v>
      </c>
      <c r="J546" s="14">
        <v>1435</v>
      </c>
      <c r="K546" s="14">
        <v>1854</v>
      </c>
      <c r="L546" s="14">
        <v>1520</v>
      </c>
      <c r="M546" s="14">
        <v>25</v>
      </c>
      <c r="N546" s="14">
        <f t="shared" si="18"/>
        <v>4834</v>
      </c>
      <c r="O546" s="14">
        <f t="shared" si="19"/>
        <v>45166</v>
      </c>
      <c r="Q546" s="25"/>
      <c r="R546" s="18"/>
      <c r="S546" s="18"/>
    </row>
    <row r="547" spans="1:19" ht="24.75" customHeight="1" x14ac:dyDescent="0.25">
      <c r="A547" s="4">
        <v>539</v>
      </c>
      <c r="B547" s="4" t="s">
        <v>389</v>
      </c>
      <c r="C547" s="4" t="s">
        <v>1215</v>
      </c>
      <c r="D547" s="4" t="s">
        <v>160</v>
      </c>
      <c r="E547" s="4" t="s">
        <v>775</v>
      </c>
      <c r="F547" s="4" t="s">
        <v>783</v>
      </c>
      <c r="G547" s="14">
        <v>11000</v>
      </c>
      <c r="H547" s="4">
        <v>0</v>
      </c>
      <c r="I547" s="14">
        <v>11000</v>
      </c>
      <c r="J547" s="14">
        <v>315.7</v>
      </c>
      <c r="K547" s="14">
        <v>0</v>
      </c>
      <c r="L547" s="14">
        <v>334.4</v>
      </c>
      <c r="M547" s="14">
        <v>25</v>
      </c>
      <c r="N547" s="14">
        <f t="shared" si="18"/>
        <v>675.09999999999991</v>
      </c>
      <c r="O547" s="14">
        <f t="shared" si="19"/>
        <v>10324.9</v>
      </c>
      <c r="Q547" s="25"/>
      <c r="R547" s="18"/>
      <c r="S547" s="18"/>
    </row>
    <row r="548" spans="1:19" ht="24.75" customHeight="1" x14ac:dyDescent="0.25">
      <c r="A548" s="4">
        <v>540</v>
      </c>
      <c r="B548" s="4" t="s">
        <v>418</v>
      </c>
      <c r="C548" s="4" t="s">
        <v>1215</v>
      </c>
      <c r="D548" s="4" t="s">
        <v>160</v>
      </c>
      <c r="E548" s="4" t="s">
        <v>775</v>
      </c>
      <c r="F548" s="4" t="s">
        <v>782</v>
      </c>
      <c r="G548" s="14">
        <v>11000</v>
      </c>
      <c r="H548" s="4">
        <v>0</v>
      </c>
      <c r="I548" s="14">
        <v>11000</v>
      </c>
      <c r="J548" s="14">
        <v>315.7</v>
      </c>
      <c r="K548" s="14">
        <v>0</v>
      </c>
      <c r="L548" s="14">
        <v>334.4</v>
      </c>
      <c r="M548" s="14">
        <v>25</v>
      </c>
      <c r="N548" s="14">
        <f t="shared" si="18"/>
        <v>675.09999999999991</v>
      </c>
      <c r="O548" s="14">
        <f t="shared" si="19"/>
        <v>10324.9</v>
      </c>
      <c r="Q548" s="25"/>
      <c r="R548" s="18"/>
      <c r="S548" s="18"/>
    </row>
    <row r="549" spans="1:19" ht="24.75" customHeight="1" x14ac:dyDescent="0.25">
      <c r="A549" s="4">
        <v>541</v>
      </c>
      <c r="B549" s="4" t="s">
        <v>424</v>
      </c>
      <c r="C549" s="4" t="s">
        <v>1215</v>
      </c>
      <c r="D549" s="4" t="s">
        <v>148</v>
      </c>
      <c r="E549" s="4" t="s">
        <v>774</v>
      </c>
      <c r="F549" s="4" t="s">
        <v>782</v>
      </c>
      <c r="G549" s="14">
        <v>11258.5</v>
      </c>
      <c r="H549" s="4">
        <v>0</v>
      </c>
      <c r="I549" s="14">
        <v>11258.5</v>
      </c>
      <c r="J549" s="14">
        <v>323.12</v>
      </c>
      <c r="K549" s="14">
        <v>0</v>
      </c>
      <c r="L549" s="14">
        <v>342.26</v>
      </c>
      <c r="M549" s="14">
        <v>25</v>
      </c>
      <c r="N549" s="14">
        <f t="shared" si="18"/>
        <v>690.38</v>
      </c>
      <c r="O549" s="14">
        <f t="shared" si="19"/>
        <v>10568.12</v>
      </c>
      <c r="Q549" s="25"/>
      <c r="R549" s="18"/>
      <c r="S549" s="18"/>
    </row>
    <row r="550" spans="1:19" ht="24.75" customHeight="1" x14ac:dyDescent="0.25">
      <c r="A550" s="4">
        <v>542</v>
      </c>
      <c r="B550" s="4" t="s">
        <v>435</v>
      </c>
      <c r="C550" s="4" t="s">
        <v>1215</v>
      </c>
      <c r="D550" s="4" t="s">
        <v>21</v>
      </c>
      <c r="E550" s="4" t="s">
        <v>774</v>
      </c>
      <c r="F550" s="4" t="s">
        <v>783</v>
      </c>
      <c r="G550" s="14">
        <v>50000</v>
      </c>
      <c r="H550" s="4">
        <v>0</v>
      </c>
      <c r="I550" s="14">
        <v>50000</v>
      </c>
      <c r="J550" s="14">
        <v>1435</v>
      </c>
      <c r="K550" s="14">
        <v>1854</v>
      </c>
      <c r="L550" s="14">
        <v>1520</v>
      </c>
      <c r="M550" s="14">
        <v>925</v>
      </c>
      <c r="N550" s="14">
        <f t="shared" ref="N550:N610" si="20">+J550+K550+L550+M550</f>
        <v>5734</v>
      </c>
      <c r="O550" s="14">
        <f t="shared" si="19"/>
        <v>44266</v>
      </c>
      <c r="Q550" s="25"/>
      <c r="R550" s="18"/>
      <c r="S550" s="18"/>
    </row>
    <row r="551" spans="1:19" ht="24.75" customHeight="1" x14ac:dyDescent="0.25">
      <c r="A551" s="4">
        <v>543</v>
      </c>
      <c r="B551" s="4" t="s">
        <v>444</v>
      </c>
      <c r="C551" s="4" t="s">
        <v>1215</v>
      </c>
      <c r="D551" s="4" t="s">
        <v>45</v>
      </c>
      <c r="E551" s="4" t="s">
        <v>775</v>
      </c>
      <c r="F551" s="4" t="s">
        <v>783</v>
      </c>
      <c r="G551" s="14">
        <v>22050</v>
      </c>
      <c r="H551" s="4">
        <v>0</v>
      </c>
      <c r="I551" s="14">
        <v>22050</v>
      </c>
      <c r="J551" s="14">
        <v>632.84</v>
      </c>
      <c r="K551" s="14">
        <v>0</v>
      </c>
      <c r="L551" s="14">
        <v>670.32</v>
      </c>
      <c r="M551" s="14">
        <v>2592.4499999999998</v>
      </c>
      <c r="N551" s="14">
        <f t="shared" si="20"/>
        <v>3895.6099999999997</v>
      </c>
      <c r="O551" s="14">
        <f t="shared" si="19"/>
        <v>18154.39</v>
      </c>
      <c r="Q551" s="25"/>
      <c r="R551" s="18"/>
      <c r="S551" s="18"/>
    </row>
    <row r="552" spans="1:19" ht="24.75" customHeight="1" x14ac:dyDescent="0.25">
      <c r="A552" s="4">
        <v>544</v>
      </c>
      <c r="B552" s="4" t="s">
        <v>465</v>
      </c>
      <c r="C552" s="4" t="s">
        <v>1215</v>
      </c>
      <c r="D552" s="4" t="s">
        <v>21</v>
      </c>
      <c r="E552" s="4" t="s">
        <v>774</v>
      </c>
      <c r="F552" s="4" t="s">
        <v>782</v>
      </c>
      <c r="G552" s="14">
        <v>50000</v>
      </c>
      <c r="H552" s="4">
        <v>0</v>
      </c>
      <c r="I552" s="14">
        <v>50000</v>
      </c>
      <c r="J552" s="14">
        <v>1435</v>
      </c>
      <c r="K552" s="14">
        <v>1627.13</v>
      </c>
      <c r="L552" s="14">
        <v>1520</v>
      </c>
      <c r="M552" s="14">
        <v>20828.64</v>
      </c>
      <c r="N552" s="14">
        <f t="shared" si="20"/>
        <v>25410.77</v>
      </c>
      <c r="O552" s="14">
        <f t="shared" si="19"/>
        <v>24589.23</v>
      </c>
      <c r="Q552" s="25"/>
      <c r="R552" s="18"/>
      <c r="S552" s="18"/>
    </row>
    <row r="553" spans="1:19" ht="24.75" customHeight="1" x14ac:dyDescent="0.25">
      <c r="A553" s="4">
        <v>545</v>
      </c>
      <c r="B553" s="4" t="s">
        <v>466</v>
      </c>
      <c r="C553" s="4" t="s">
        <v>1215</v>
      </c>
      <c r="D553" s="4" t="s">
        <v>148</v>
      </c>
      <c r="E553" s="4" t="s">
        <v>775</v>
      </c>
      <c r="F553" s="4" t="s">
        <v>782</v>
      </c>
      <c r="G553" s="14">
        <v>11000</v>
      </c>
      <c r="H553" s="4">
        <v>0</v>
      </c>
      <c r="I553" s="14">
        <v>11000</v>
      </c>
      <c r="J553" s="14">
        <v>315.7</v>
      </c>
      <c r="K553" s="14">
        <v>0</v>
      </c>
      <c r="L553" s="14">
        <v>334.4</v>
      </c>
      <c r="M553" s="14">
        <v>25</v>
      </c>
      <c r="N553" s="14">
        <f t="shared" si="20"/>
        <v>675.09999999999991</v>
      </c>
      <c r="O553" s="14">
        <f t="shared" si="19"/>
        <v>10324.9</v>
      </c>
      <c r="Q553" s="25"/>
      <c r="R553" s="18"/>
      <c r="S553" s="18"/>
    </row>
    <row r="554" spans="1:19" ht="24.75" customHeight="1" x14ac:dyDescent="0.25">
      <c r="A554" s="4">
        <v>546</v>
      </c>
      <c r="B554" s="4" t="s">
        <v>491</v>
      </c>
      <c r="C554" s="4" t="s">
        <v>1215</v>
      </c>
      <c r="D554" s="4" t="s">
        <v>21</v>
      </c>
      <c r="E554" s="4" t="s">
        <v>776</v>
      </c>
      <c r="F554" s="4" t="s">
        <v>782</v>
      </c>
      <c r="G554" s="14">
        <v>45000</v>
      </c>
      <c r="H554" s="4">
        <v>0</v>
      </c>
      <c r="I554" s="14">
        <v>45000</v>
      </c>
      <c r="J554" s="14">
        <v>1291.5</v>
      </c>
      <c r="K554" s="14">
        <v>921.46</v>
      </c>
      <c r="L554" s="14">
        <v>1368</v>
      </c>
      <c r="M554" s="14">
        <v>1537.45</v>
      </c>
      <c r="N554" s="14">
        <f t="shared" si="20"/>
        <v>5118.41</v>
      </c>
      <c r="O554" s="14">
        <f t="shared" si="19"/>
        <v>39881.589999999997</v>
      </c>
      <c r="Q554" s="25"/>
      <c r="R554" s="18"/>
      <c r="S554" s="18"/>
    </row>
    <row r="555" spans="1:19" ht="24.75" customHeight="1" x14ac:dyDescent="0.25">
      <c r="A555" s="4">
        <v>547</v>
      </c>
      <c r="B555" s="4" t="s">
        <v>516</v>
      </c>
      <c r="C555" s="4" t="s">
        <v>1215</v>
      </c>
      <c r="D555" s="4" t="s">
        <v>21</v>
      </c>
      <c r="E555" s="4" t="s">
        <v>776</v>
      </c>
      <c r="F555" s="4" t="s">
        <v>782</v>
      </c>
      <c r="G555" s="14">
        <v>50000</v>
      </c>
      <c r="H555" s="4">
        <v>0</v>
      </c>
      <c r="I555" s="14">
        <v>50000</v>
      </c>
      <c r="J555" s="14">
        <v>1435</v>
      </c>
      <c r="K555" s="14">
        <v>1627.13</v>
      </c>
      <c r="L555" s="14">
        <v>1520</v>
      </c>
      <c r="M555" s="14">
        <v>26124.3</v>
      </c>
      <c r="N555" s="14">
        <f t="shared" si="20"/>
        <v>30706.43</v>
      </c>
      <c r="O555" s="14">
        <f t="shared" si="19"/>
        <v>19293.57</v>
      </c>
      <c r="Q555" s="25"/>
      <c r="R555" s="18"/>
      <c r="S555" s="18"/>
    </row>
    <row r="556" spans="1:19" ht="24.75" customHeight="1" x14ac:dyDescent="0.25">
      <c r="A556" s="4">
        <v>548</v>
      </c>
      <c r="B556" s="4" t="s">
        <v>530</v>
      </c>
      <c r="C556" s="4" t="s">
        <v>1215</v>
      </c>
      <c r="D556" s="4" t="s">
        <v>94</v>
      </c>
      <c r="E556" s="4" t="s">
        <v>774</v>
      </c>
      <c r="F556" s="4" t="s">
        <v>783</v>
      </c>
      <c r="G556" s="14">
        <v>35000</v>
      </c>
      <c r="H556" s="4">
        <v>0</v>
      </c>
      <c r="I556" s="14">
        <v>35000</v>
      </c>
      <c r="J556" s="14">
        <v>1004.5</v>
      </c>
      <c r="K556" s="14">
        <v>0</v>
      </c>
      <c r="L556" s="14">
        <v>1064</v>
      </c>
      <c r="M556" s="14">
        <v>25</v>
      </c>
      <c r="N556" s="14">
        <f t="shared" si="20"/>
        <v>2093.5</v>
      </c>
      <c r="O556" s="14">
        <f t="shared" si="19"/>
        <v>32906.5</v>
      </c>
      <c r="Q556" s="25"/>
      <c r="R556" s="18"/>
      <c r="S556" s="18"/>
    </row>
    <row r="557" spans="1:19" ht="24.75" customHeight="1" x14ac:dyDescent="0.25">
      <c r="A557" s="4">
        <v>549</v>
      </c>
      <c r="B557" s="4" t="s">
        <v>533</v>
      </c>
      <c r="C557" s="4" t="s">
        <v>1215</v>
      </c>
      <c r="D557" s="4" t="s">
        <v>94</v>
      </c>
      <c r="E557" s="4" t="s">
        <v>774</v>
      </c>
      <c r="F557" s="4" t="s">
        <v>782</v>
      </c>
      <c r="G557" s="14">
        <v>35000</v>
      </c>
      <c r="H557" s="4">
        <v>0</v>
      </c>
      <c r="I557" s="14">
        <v>35000</v>
      </c>
      <c r="J557" s="14">
        <v>1004.5</v>
      </c>
      <c r="K557" s="14">
        <v>0</v>
      </c>
      <c r="L557" s="14">
        <v>1064</v>
      </c>
      <c r="M557" s="14">
        <v>825</v>
      </c>
      <c r="N557" s="14">
        <f t="shared" si="20"/>
        <v>2893.5</v>
      </c>
      <c r="O557" s="14">
        <f t="shared" si="19"/>
        <v>32106.5</v>
      </c>
      <c r="Q557" s="25"/>
      <c r="R557" s="18"/>
      <c r="S557" s="18"/>
    </row>
    <row r="558" spans="1:19" ht="24.75" customHeight="1" x14ac:dyDescent="0.25">
      <c r="A558" s="4">
        <v>550</v>
      </c>
      <c r="B558" s="4" t="s">
        <v>562</v>
      </c>
      <c r="C558" s="4" t="s">
        <v>1215</v>
      </c>
      <c r="D558" s="4" t="s">
        <v>379</v>
      </c>
      <c r="E558" s="4" t="s">
        <v>775</v>
      </c>
      <c r="F558" s="4" t="s">
        <v>782</v>
      </c>
      <c r="G558" s="14">
        <v>11000</v>
      </c>
      <c r="H558" s="4">
        <v>0</v>
      </c>
      <c r="I558" s="14">
        <v>11000</v>
      </c>
      <c r="J558" s="14">
        <v>315.7</v>
      </c>
      <c r="K558" s="14">
        <v>0</v>
      </c>
      <c r="L558" s="14">
        <v>334.4</v>
      </c>
      <c r="M558" s="14">
        <v>25</v>
      </c>
      <c r="N558" s="14">
        <f t="shared" si="20"/>
        <v>675.09999999999991</v>
      </c>
      <c r="O558" s="14">
        <f t="shared" si="19"/>
        <v>10324.9</v>
      </c>
      <c r="Q558" s="25"/>
      <c r="R558" s="18"/>
      <c r="S558" s="18"/>
    </row>
    <row r="559" spans="1:19" ht="24.75" customHeight="1" x14ac:dyDescent="0.25">
      <c r="A559" s="4">
        <v>551</v>
      </c>
      <c r="B559" s="4" t="s">
        <v>563</v>
      </c>
      <c r="C559" s="4" t="s">
        <v>1215</v>
      </c>
      <c r="D559" s="4" t="s">
        <v>308</v>
      </c>
      <c r="E559" s="4" t="s">
        <v>775</v>
      </c>
      <c r="F559" s="4" t="s">
        <v>783</v>
      </c>
      <c r="G559" s="14">
        <v>11000</v>
      </c>
      <c r="H559" s="4">
        <v>0</v>
      </c>
      <c r="I559" s="14">
        <v>11000</v>
      </c>
      <c r="J559" s="14">
        <v>315.7</v>
      </c>
      <c r="K559" s="14">
        <v>0</v>
      </c>
      <c r="L559" s="14">
        <v>334.4</v>
      </c>
      <c r="M559" s="14">
        <v>25</v>
      </c>
      <c r="N559" s="14">
        <f t="shared" si="20"/>
        <v>675.09999999999991</v>
      </c>
      <c r="O559" s="14">
        <f t="shared" si="19"/>
        <v>10324.9</v>
      </c>
      <c r="Q559" s="25"/>
      <c r="R559" s="18"/>
      <c r="S559" s="18"/>
    </row>
    <row r="560" spans="1:19" ht="24.75" customHeight="1" x14ac:dyDescent="0.25">
      <c r="A560" s="4">
        <v>552</v>
      </c>
      <c r="B560" s="4" t="s">
        <v>564</v>
      </c>
      <c r="C560" s="4" t="s">
        <v>1215</v>
      </c>
      <c r="D560" s="4" t="s">
        <v>308</v>
      </c>
      <c r="E560" s="4" t="s">
        <v>775</v>
      </c>
      <c r="F560" s="4" t="s">
        <v>783</v>
      </c>
      <c r="G560" s="14">
        <v>11000</v>
      </c>
      <c r="H560" s="4">
        <v>0</v>
      </c>
      <c r="I560" s="14">
        <v>11000</v>
      </c>
      <c r="J560" s="14">
        <v>315.7</v>
      </c>
      <c r="K560" s="14">
        <v>0</v>
      </c>
      <c r="L560" s="14">
        <v>334.4</v>
      </c>
      <c r="M560" s="14">
        <v>25</v>
      </c>
      <c r="N560" s="14">
        <f t="shared" si="20"/>
        <v>675.09999999999991</v>
      </c>
      <c r="O560" s="14">
        <f t="shared" si="19"/>
        <v>10324.9</v>
      </c>
      <c r="Q560" s="25"/>
      <c r="R560" s="18"/>
      <c r="S560" s="18"/>
    </row>
    <row r="561" spans="1:19" ht="24.75" customHeight="1" x14ac:dyDescent="0.25">
      <c r="A561" s="4">
        <v>553</v>
      </c>
      <c r="B561" s="4" t="s">
        <v>565</v>
      </c>
      <c r="C561" s="4" t="s">
        <v>1215</v>
      </c>
      <c r="D561" s="4" t="s">
        <v>160</v>
      </c>
      <c r="E561" s="4" t="s">
        <v>775</v>
      </c>
      <c r="F561" s="4" t="s">
        <v>782</v>
      </c>
      <c r="G561" s="14">
        <v>11000</v>
      </c>
      <c r="H561" s="4">
        <v>0</v>
      </c>
      <c r="I561" s="14">
        <v>11000</v>
      </c>
      <c r="J561" s="14">
        <v>315.7</v>
      </c>
      <c r="K561" s="14">
        <v>0</v>
      </c>
      <c r="L561" s="14">
        <v>334.4</v>
      </c>
      <c r="M561" s="14">
        <v>25</v>
      </c>
      <c r="N561" s="14">
        <f t="shared" si="20"/>
        <v>675.09999999999991</v>
      </c>
      <c r="O561" s="14">
        <f t="shared" si="19"/>
        <v>10324.9</v>
      </c>
      <c r="Q561" s="25"/>
      <c r="R561" s="18"/>
      <c r="S561" s="18"/>
    </row>
    <row r="562" spans="1:19" ht="24.75" customHeight="1" x14ac:dyDescent="0.25">
      <c r="A562" s="4">
        <v>554</v>
      </c>
      <c r="B562" s="4" t="s">
        <v>566</v>
      </c>
      <c r="C562" s="4" t="s">
        <v>1215</v>
      </c>
      <c r="D562" s="4" t="s">
        <v>308</v>
      </c>
      <c r="E562" s="4" t="s">
        <v>775</v>
      </c>
      <c r="F562" s="4" t="s">
        <v>782</v>
      </c>
      <c r="G562" s="14">
        <v>11000</v>
      </c>
      <c r="H562" s="4">
        <v>0</v>
      </c>
      <c r="I562" s="14">
        <v>11000</v>
      </c>
      <c r="J562" s="14">
        <v>315.7</v>
      </c>
      <c r="K562" s="14">
        <v>0</v>
      </c>
      <c r="L562" s="14">
        <v>334.4</v>
      </c>
      <c r="M562" s="14">
        <v>25</v>
      </c>
      <c r="N562" s="14">
        <f t="shared" si="20"/>
        <v>675.09999999999991</v>
      </c>
      <c r="O562" s="14">
        <f t="shared" si="19"/>
        <v>10324.9</v>
      </c>
      <c r="Q562" s="25"/>
      <c r="R562" s="18"/>
      <c r="S562" s="18"/>
    </row>
    <row r="563" spans="1:19" ht="24.75" customHeight="1" x14ac:dyDescent="0.25">
      <c r="A563" s="4">
        <v>555</v>
      </c>
      <c r="B563" s="4" t="s">
        <v>1179</v>
      </c>
      <c r="C563" s="4" t="s">
        <v>1215</v>
      </c>
      <c r="D563" s="4" t="s">
        <v>139</v>
      </c>
      <c r="E563" s="4" t="s">
        <v>775</v>
      </c>
      <c r="F563" s="4" t="s">
        <v>783</v>
      </c>
      <c r="G563" s="14">
        <v>11000</v>
      </c>
      <c r="H563" s="4">
        <v>0</v>
      </c>
      <c r="I563" s="14">
        <f t="shared" ref="I563:I569" si="21">+G563+H563</f>
        <v>11000</v>
      </c>
      <c r="J563" s="14">
        <v>315.7</v>
      </c>
      <c r="K563" s="14">
        <v>0</v>
      </c>
      <c r="L563" s="14">
        <v>334.4</v>
      </c>
      <c r="M563" s="14">
        <v>25</v>
      </c>
      <c r="N563" s="14">
        <f t="shared" si="20"/>
        <v>675.09999999999991</v>
      </c>
      <c r="O563" s="14">
        <f t="shared" si="19"/>
        <v>10324.9</v>
      </c>
      <c r="Q563" s="25"/>
      <c r="R563" s="18"/>
      <c r="S563" s="18"/>
    </row>
    <row r="564" spans="1:19" ht="24.75" customHeight="1" x14ac:dyDescent="0.25">
      <c r="A564" s="4">
        <v>556</v>
      </c>
      <c r="B564" s="4" t="s">
        <v>1058</v>
      </c>
      <c r="C564" s="4" t="s">
        <v>1215</v>
      </c>
      <c r="D564" s="4" t="s">
        <v>308</v>
      </c>
      <c r="E564" s="4" t="s">
        <v>775</v>
      </c>
      <c r="F564" s="4" t="s">
        <v>783</v>
      </c>
      <c r="G564" s="14">
        <v>11000</v>
      </c>
      <c r="H564" s="4">
        <v>0</v>
      </c>
      <c r="I564" s="14">
        <f t="shared" si="21"/>
        <v>11000</v>
      </c>
      <c r="J564" s="14">
        <v>315.7</v>
      </c>
      <c r="K564" s="14">
        <v>0</v>
      </c>
      <c r="L564" s="14">
        <v>334.4</v>
      </c>
      <c r="M564" s="14">
        <v>25</v>
      </c>
      <c r="N564" s="14">
        <f t="shared" si="20"/>
        <v>675.09999999999991</v>
      </c>
      <c r="O564" s="14">
        <f t="shared" si="19"/>
        <v>10324.9</v>
      </c>
      <c r="Q564" s="25"/>
      <c r="R564" s="18"/>
      <c r="S564" s="18"/>
    </row>
    <row r="565" spans="1:19" ht="24.75" customHeight="1" x14ac:dyDescent="0.25">
      <c r="A565" s="4">
        <v>557</v>
      </c>
      <c r="B565" s="4" t="s">
        <v>1085</v>
      </c>
      <c r="C565" s="4" t="s">
        <v>1215</v>
      </c>
      <c r="D565" s="4" t="s">
        <v>308</v>
      </c>
      <c r="E565" s="4" t="s">
        <v>775</v>
      </c>
      <c r="F565" s="4" t="s">
        <v>782</v>
      </c>
      <c r="G565" s="14">
        <v>11000</v>
      </c>
      <c r="H565" s="4">
        <v>0</v>
      </c>
      <c r="I565" s="14">
        <f t="shared" si="21"/>
        <v>11000</v>
      </c>
      <c r="J565" s="14">
        <v>315.7</v>
      </c>
      <c r="K565" s="14">
        <v>0</v>
      </c>
      <c r="L565" s="14">
        <v>334.4</v>
      </c>
      <c r="M565" s="14">
        <v>25</v>
      </c>
      <c r="N565" s="14">
        <f t="shared" si="20"/>
        <v>675.09999999999991</v>
      </c>
      <c r="O565" s="14">
        <f t="shared" si="19"/>
        <v>10324.9</v>
      </c>
      <c r="Q565" s="25"/>
      <c r="R565" s="18"/>
      <c r="S565" s="18"/>
    </row>
    <row r="566" spans="1:19" ht="24.75" customHeight="1" x14ac:dyDescent="0.25">
      <c r="A566" s="4">
        <v>558</v>
      </c>
      <c r="B566" s="4" t="s">
        <v>766</v>
      </c>
      <c r="C566" s="4" t="s">
        <v>1215</v>
      </c>
      <c r="D566" s="4" t="s">
        <v>160</v>
      </c>
      <c r="E566" s="4" t="s">
        <v>775</v>
      </c>
      <c r="F566" s="4" t="s">
        <v>782</v>
      </c>
      <c r="G566" s="14">
        <v>11000</v>
      </c>
      <c r="H566" s="4">
        <v>0</v>
      </c>
      <c r="I566" s="14">
        <v>11000</v>
      </c>
      <c r="J566" s="14">
        <v>315.7</v>
      </c>
      <c r="K566" s="14">
        <v>0</v>
      </c>
      <c r="L566" s="14">
        <v>334.4</v>
      </c>
      <c r="M566" s="14">
        <v>25</v>
      </c>
      <c r="N566" s="14">
        <f>+J566+K566+L566+M566</f>
        <v>675.09999999999991</v>
      </c>
      <c r="O566" s="14">
        <f>+I566-N566</f>
        <v>10324.9</v>
      </c>
      <c r="Q566" s="25"/>
      <c r="R566" s="18"/>
      <c r="S566" s="18"/>
    </row>
    <row r="567" spans="1:19" ht="24.75" customHeight="1" x14ac:dyDescent="0.25">
      <c r="A567" s="4">
        <v>559</v>
      </c>
      <c r="B567" s="4" t="s">
        <v>1087</v>
      </c>
      <c r="C567" s="4" t="s">
        <v>1215</v>
      </c>
      <c r="D567" s="4" t="s">
        <v>308</v>
      </c>
      <c r="E567" s="4" t="s">
        <v>775</v>
      </c>
      <c r="F567" s="4" t="s">
        <v>782</v>
      </c>
      <c r="G567" s="14">
        <v>11000</v>
      </c>
      <c r="H567" s="4">
        <v>0</v>
      </c>
      <c r="I567" s="14">
        <f t="shared" si="21"/>
        <v>11000</v>
      </c>
      <c r="J567" s="14">
        <v>315.7</v>
      </c>
      <c r="K567" s="14">
        <v>0</v>
      </c>
      <c r="L567" s="14">
        <v>334.4</v>
      </c>
      <c r="M567" s="14">
        <v>25</v>
      </c>
      <c r="N567" s="14">
        <f t="shared" si="20"/>
        <v>675.09999999999991</v>
      </c>
      <c r="O567" s="14">
        <f t="shared" si="19"/>
        <v>10324.9</v>
      </c>
      <c r="Q567" s="25"/>
      <c r="R567" s="18"/>
      <c r="S567" s="18"/>
    </row>
    <row r="568" spans="1:19" ht="24.75" customHeight="1" x14ac:dyDescent="0.25">
      <c r="A568" s="4">
        <v>560</v>
      </c>
      <c r="B568" s="4" t="s">
        <v>1088</v>
      </c>
      <c r="C568" s="4" t="s">
        <v>1215</v>
      </c>
      <c r="D568" s="4" t="s">
        <v>45</v>
      </c>
      <c r="E568" s="4" t="s">
        <v>776</v>
      </c>
      <c r="F568" s="4" t="s">
        <v>783</v>
      </c>
      <c r="G568" s="14">
        <v>21000</v>
      </c>
      <c r="H568" s="4">
        <v>0</v>
      </c>
      <c r="I568" s="14">
        <v>21000</v>
      </c>
      <c r="J568" s="14">
        <v>602.70000000000005</v>
      </c>
      <c r="K568" s="14">
        <v>0</v>
      </c>
      <c r="L568" s="14">
        <v>638.4</v>
      </c>
      <c r="M568" s="14">
        <v>1537.45</v>
      </c>
      <c r="N568" s="14">
        <f t="shared" si="20"/>
        <v>2778.55</v>
      </c>
      <c r="O568" s="14">
        <f t="shared" si="19"/>
        <v>18221.45</v>
      </c>
      <c r="Q568" s="25"/>
      <c r="R568" s="18"/>
      <c r="S568" s="18"/>
    </row>
    <row r="569" spans="1:19" ht="24.75" customHeight="1" x14ac:dyDescent="0.25">
      <c r="A569" s="4">
        <v>561</v>
      </c>
      <c r="B569" s="1" t="s">
        <v>1165</v>
      </c>
      <c r="C569" s="4" t="s">
        <v>1215</v>
      </c>
      <c r="D569" s="4" t="s">
        <v>139</v>
      </c>
      <c r="E569" s="4" t="s">
        <v>775</v>
      </c>
      <c r="F569" s="4" t="s">
        <v>783</v>
      </c>
      <c r="G569" s="14">
        <v>11000</v>
      </c>
      <c r="H569" s="4">
        <v>0</v>
      </c>
      <c r="I569" s="14">
        <f t="shared" si="21"/>
        <v>11000</v>
      </c>
      <c r="J569" s="14">
        <v>315.7</v>
      </c>
      <c r="K569" s="14">
        <v>0</v>
      </c>
      <c r="L569" s="14">
        <v>334.4</v>
      </c>
      <c r="M569" s="14">
        <v>25</v>
      </c>
      <c r="N569" s="14">
        <f t="shared" si="20"/>
        <v>675.09999999999991</v>
      </c>
      <c r="O569" s="14">
        <f t="shared" si="19"/>
        <v>10324.9</v>
      </c>
      <c r="Q569" s="25"/>
      <c r="R569" s="18"/>
      <c r="S569" s="18"/>
    </row>
    <row r="570" spans="1:19" ht="24.75" customHeight="1" x14ac:dyDescent="0.25">
      <c r="A570" s="4">
        <v>562</v>
      </c>
      <c r="B570" s="4" t="s">
        <v>587</v>
      </c>
      <c r="C570" s="4" t="s">
        <v>1215</v>
      </c>
      <c r="D570" s="4" t="s">
        <v>21</v>
      </c>
      <c r="E570" s="4" t="s">
        <v>776</v>
      </c>
      <c r="F570" s="4" t="s">
        <v>783</v>
      </c>
      <c r="G570" s="14">
        <v>40000</v>
      </c>
      <c r="H570" s="4">
        <v>0</v>
      </c>
      <c r="I570" s="14">
        <v>40000</v>
      </c>
      <c r="J570" s="14">
        <f>+I570*2.87%</f>
        <v>1148</v>
      </c>
      <c r="K570" s="14">
        <v>442.65</v>
      </c>
      <c r="L570" s="14">
        <f>+I570*3.04%</f>
        <v>1216</v>
      </c>
      <c r="M570" s="14">
        <v>425</v>
      </c>
      <c r="N570" s="14">
        <f t="shared" si="20"/>
        <v>3231.65</v>
      </c>
      <c r="O570" s="14">
        <f t="shared" si="19"/>
        <v>36768.35</v>
      </c>
      <c r="Q570" s="25"/>
      <c r="R570" s="18"/>
      <c r="S570" s="18"/>
    </row>
    <row r="571" spans="1:19" ht="24.75" customHeight="1" x14ac:dyDescent="0.25">
      <c r="A571" s="4">
        <v>563</v>
      </c>
      <c r="B571" s="4" t="s">
        <v>590</v>
      </c>
      <c r="C571" s="4" t="s">
        <v>1215</v>
      </c>
      <c r="D571" s="4" t="s">
        <v>45</v>
      </c>
      <c r="E571" s="4" t="s">
        <v>775</v>
      </c>
      <c r="F571" s="4" t="s">
        <v>783</v>
      </c>
      <c r="G571" s="14">
        <v>22050</v>
      </c>
      <c r="H571" s="4">
        <v>0</v>
      </c>
      <c r="I571" s="14">
        <v>22050</v>
      </c>
      <c r="J571" s="14">
        <v>632.84</v>
      </c>
      <c r="K571" s="14">
        <v>0</v>
      </c>
      <c r="L571" s="14">
        <v>670.32</v>
      </c>
      <c r="M571" s="14">
        <v>25</v>
      </c>
      <c r="N571" s="14">
        <f t="shared" si="20"/>
        <v>1328.16</v>
      </c>
      <c r="O571" s="14">
        <f t="shared" si="19"/>
        <v>20721.84</v>
      </c>
      <c r="Q571" s="25"/>
      <c r="R571" s="18"/>
      <c r="S571" s="18"/>
    </row>
    <row r="572" spans="1:19" ht="24.75" customHeight="1" x14ac:dyDescent="0.25">
      <c r="A572" s="4">
        <v>564</v>
      </c>
      <c r="B572" s="4" t="s">
        <v>604</v>
      </c>
      <c r="C572" s="4" t="s">
        <v>1215</v>
      </c>
      <c r="D572" s="4" t="s">
        <v>21</v>
      </c>
      <c r="E572" s="4" t="s">
        <v>776</v>
      </c>
      <c r="F572" s="4" t="s">
        <v>783</v>
      </c>
      <c r="G572" s="14">
        <v>40000</v>
      </c>
      <c r="H572" s="4">
        <v>0</v>
      </c>
      <c r="I572" s="14">
        <v>40000</v>
      </c>
      <c r="J572" s="14">
        <v>1148</v>
      </c>
      <c r="K572" s="14">
        <v>442.65</v>
      </c>
      <c r="L572" s="14">
        <v>1216</v>
      </c>
      <c r="M572" s="14">
        <v>25</v>
      </c>
      <c r="N572" s="14">
        <f t="shared" si="20"/>
        <v>2831.65</v>
      </c>
      <c r="O572" s="14">
        <f t="shared" si="19"/>
        <v>37168.35</v>
      </c>
      <c r="Q572" s="25"/>
      <c r="R572" s="18"/>
      <c r="S572" s="18"/>
    </row>
    <row r="573" spans="1:19" ht="24.75" customHeight="1" x14ac:dyDescent="0.25">
      <c r="A573" s="4">
        <v>565</v>
      </c>
      <c r="B573" s="4" t="s">
        <v>615</v>
      </c>
      <c r="C573" s="4" t="s">
        <v>1215</v>
      </c>
      <c r="D573" s="4" t="s">
        <v>160</v>
      </c>
      <c r="E573" s="4" t="s">
        <v>775</v>
      </c>
      <c r="F573" s="4" t="s">
        <v>782</v>
      </c>
      <c r="G573" s="14">
        <v>11000</v>
      </c>
      <c r="H573" s="4">
        <v>0</v>
      </c>
      <c r="I573" s="14">
        <v>11000</v>
      </c>
      <c r="J573" s="14">
        <v>315.7</v>
      </c>
      <c r="K573" s="14">
        <v>0</v>
      </c>
      <c r="L573" s="14">
        <v>334.4</v>
      </c>
      <c r="M573" s="14">
        <v>25</v>
      </c>
      <c r="N573" s="14">
        <f t="shared" si="20"/>
        <v>675.09999999999991</v>
      </c>
      <c r="O573" s="14">
        <f t="shared" si="19"/>
        <v>10324.9</v>
      </c>
      <c r="Q573" s="25"/>
      <c r="R573" s="18"/>
      <c r="S573" s="18"/>
    </row>
    <row r="574" spans="1:19" ht="24.75" customHeight="1" x14ac:dyDescent="0.25">
      <c r="A574" s="4">
        <v>566</v>
      </c>
      <c r="B574" s="4" t="s">
        <v>625</v>
      </c>
      <c r="C574" s="4" t="s">
        <v>1215</v>
      </c>
      <c r="D574" s="4" t="s">
        <v>160</v>
      </c>
      <c r="E574" s="4" t="s">
        <v>775</v>
      </c>
      <c r="F574" s="4" t="s">
        <v>782</v>
      </c>
      <c r="G574" s="14">
        <v>11000</v>
      </c>
      <c r="H574" s="4">
        <v>0</v>
      </c>
      <c r="I574" s="14">
        <v>11000</v>
      </c>
      <c r="J574" s="14">
        <v>315.7</v>
      </c>
      <c r="K574" s="14">
        <v>0</v>
      </c>
      <c r="L574" s="14">
        <v>334.4</v>
      </c>
      <c r="M574" s="14">
        <v>25</v>
      </c>
      <c r="N574" s="14">
        <f t="shared" si="20"/>
        <v>675.09999999999991</v>
      </c>
      <c r="O574" s="14">
        <f t="shared" ref="O574:O633" si="22">+I574-N574</f>
        <v>10324.9</v>
      </c>
      <c r="Q574" s="25"/>
      <c r="R574" s="18"/>
      <c r="S574" s="18"/>
    </row>
    <row r="575" spans="1:19" ht="24.75" customHeight="1" x14ac:dyDescent="0.25">
      <c r="A575" s="4">
        <v>567</v>
      </c>
      <c r="B575" s="4" t="s">
        <v>633</v>
      </c>
      <c r="C575" s="4" t="s">
        <v>1215</v>
      </c>
      <c r="D575" s="4" t="s">
        <v>21</v>
      </c>
      <c r="E575" s="4" t="s">
        <v>776</v>
      </c>
      <c r="F575" s="4" t="s">
        <v>782</v>
      </c>
      <c r="G575" s="14">
        <v>40000</v>
      </c>
      <c r="H575" s="4">
        <v>0</v>
      </c>
      <c r="I575" s="14">
        <v>40000</v>
      </c>
      <c r="J575" s="14">
        <v>1148</v>
      </c>
      <c r="K575" s="14">
        <v>215.78</v>
      </c>
      <c r="L575" s="14">
        <v>1216</v>
      </c>
      <c r="M575" s="14">
        <v>1537.45</v>
      </c>
      <c r="N575" s="14">
        <f t="shared" si="20"/>
        <v>4117.2299999999996</v>
      </c>
      <c r="O575" s="14">
        <f t="shared" si="22"/>
        <v>35882.770000000004</v>
      </c>
      <c r="Q575" s="25"/>
      <c r="R575" s="18"/>
      <c r="S575" s="18"/>
    </row>
    <row r="576" spans="1:19" ht="24.75" customHeight="1" x14ac:dyDescent="0.25">
      <c r="A576" s="4">
        <v>568</v>
      </c>
      <c r="B576" s="4" t="s">
        <v>639</v>
      </c>
      <c r="C576" s="4" t="s">
        <v>1215</v>
      </c>
      <c r="D576" s="4" t="s">
        <v>160</v>
      </c>
      <c r="E576" s="4" t="s">
        <v>775</v>
      </c>
      <c r="F576" s="4" t="s">
        <v>782</v>
      </c>
      <c r="G576" s="14">
        <v>11000</v>
      </c>
      <c r="H576" s="4">
        <v>0</v>
      </c>
      <c r="I576" s="14">
        <v>11000</v>
      </c>
      <c r="J576" s="14">
        <v>315.7</v>
      </c>
      <c r="K576" s="14">
        <v>0</v>
      </c>
      <c r="L576" s="14">
        <v>334.4</v>
      </c>
      <c r="M576" s="14">
        <v>25</v>
      </c>
      <c r="N576" s="14">
        <f t="shared" si="20"/>
        <v>675.09999999999991</v>
      </c>
      <c r="O576" s="14">
        <f t="shared" si="22"/>
        <v>10324.9</v>
      </c>
      <c r="Q576" s="25"/>
      <c r="R576" s="18"/>
      <c r="S576" s="18"/>
    </row>
    <row r="577" spans="1:19" ht="24.75" customHeight="1" x14ac:dyDescent="0.25">
      <c r="A577" s="4">
        <v>569</v>
      </c>
      <c r="B577" s="4" t="s">
        <v>642</v>
      </c>
      <c r="C577" s="4" t="s">
        <v>1215</v>
      </c>
      <c r="D577" s="4" t="s">
        <v>36</v>
      </c>
      <c r="E577" s="4" t="s">
        <v>776</v>
      </c>
      <c r="F577" s="4" t="s">
        <v>782</v>
      </c>
      <c r="G577" s="14">
        <v>50000</v>
      </c>
      <c r="H577" s="4">
        <v>0</v>
      </c>
      <c r="I577" s="14">
        <v>50000</v>
      </c>
      <c r="J577" s="14">
        <v>1435</v>
      </c>
      <c r="K577" s="14">
        <v>1854</v>
      </c>
      <c r="L577" s="14">
        <v>1520</v>
      </c>
      <c r="M577" s="14">
        <v>425</v>
      </c>
      <c r="N577" s="14">
        <f t="shared" si="20"/>
        <v>5234</v>
      </c>
      <c r="O577" s="14">
        <f t="shared" si="22"/>
        <v>44766</v>
      </c>
      <c r="Q577" s="25"/>
      <c r="R577" s="18"/>
      <c r="S577" s="18"/>
    </row>
    <row r="578" spans="1:19" ht="24.75" customHeight="1" x14ac:dyDescent="0.25">
      <c r="A578" s="4">
        <v>570</v>
      </c>
      <c r="B578" s="4" t="s">
        <v>643</v>
      </c>
      <c r="C578" s="4" t="s">
        <v>1215</v>
      </c>
      <c r="D578" s="4" t="s">
        <v>379</v>
      </c>
      <c r="E578" s="4" t="s">
        <v>775</v>
      </c>
      <c r="F578" s="4" t="s">
        <v>782</v>
      </c>
      <c r="G578" s="14">
        <v>11000</v>
      </c>
      <c r="H578" s="4">
        <v>0</v>
      </c>
      <c r="I578" s="14">
        <v>11000</v>
      </c>
      <c r="J578" s="14">
        <v>315.7</v>
      </c>
      <c r="K578" s="14">
        <v>0</v>
      </c>
      <c r="L578" s="14">
        <v>334.4</v>
      </c>
      <c r="M578" s="14">
        <v>25</v>
      </c>
      <c r="N578" s="14">
        <f t="shared" si="20"/>
        <v>675.09999999999991</v>
      </c>
      <c r="O578" s="14">
        <f t="shared" si="22"/>
        <v>10324.9</v>
      </c>
      <c r="Q578" s="25"/>
      <c r="R578" s="18"/>
      <c r="S578" s="18"/>
    </row>
    <row r="579" spans="1:19" ht="24.75" customHeight="1" x14ac:dyDescent="0.25">
      <c r="A579" s="4">
        <v>571</v>
      </c>
      <c r="B579" s="4" t="s">
        <v>660</v>
      </c>
      <c r="C579" s="4" t="s">
        <v>1215</v>
      </c>
      <c r="D579" s="4" t="s">
        <v>21</v>
      </c>
      <c r="E579" s="4" t="s">
        <v>776</v>
      </c>
      <c r="F579" s="4" t="s">
        <v>782</v>
      </c>
      <c r="G579" s="14">
        <v>50000</v>
      </c>
      <c r="H579" s="4">
        <v>0</v>
      </c>
      <c r="I579" s="14">
        <v>50000</v>
      </c>
      <c r="J579" s="14">
        <f>+I579*2.87%</f>
        <v>1435</v>
      </c>
      <c r="K579" s="14">
        <v>1854</v>
      </c>
      <c r="L579" s="14">
        <f>+I579*3.04%</f>
        <v>1520</v>
      </c>
      <c r="M579" s="14">
        <v>2435.8000000000002</v>
      </c>
      <c r="N579" s="14">
        <f t="shared" si="20"/>
        <v>7244.8</v>
      </c>
      <c r="O579" s="14">
        <f t="shared" si="22"/>
        <v>42755.199999999997</v>
      </c>
      <c r="Q579" s="25"/>
      <c r="R579" s="18"/>
      <c r="S579" s="18"/>
    </row>
    <row r="580" spans="1:19" ht="24.75" customHeight="1" x14ac:dyDescent="0.25">
      <c r="A580" s="4">
        <v>572</v>
      </c>
      <c r="B580" s="4" t="s">
        <v>661</v>
      </c>
      <c r="C580" s="4" t="s">
        <v>1215</v>
      </c>
      <c r="D580" s="4" t="s">
        <v>21</v>
      </c>
      <c r="E580" s="4" t="s">
        <v>776</v>
      </c>
      <c r="F580" s="4" t="s">
        <v>782</v>
      </c>
      <c r="G580" s="14">
        <v>35000</v>
      </c>
      <c r="H580" s="4">
        <v>0</v>
      </c>
      <c r="I580" s="14">
        <v>35000</v>
      </c>
      <c r="J580" s="14">
        <v>1004.5</v>
      </c>
      <c r="K580" s="14">
        <v>0</v>
      </c>
      <c r="L580" s="14">
        <v>1064</v>
      </c>
      <c r="M580" s="14">
        <v>1105</v>
      </c>
      <c r="N580" s="14">
        <f t="shared" si="20"/>
        <v>3173.5</v>
      </c>
      <c r="O580" s="14">
        <f t="shared" si="22"/>
        <v>31826.5</v>
      </c>
      <c r="Q580" s="25"/>
      <c r="R580" s="18"/>
      <c r="S580" s="18"/>
    </row>
    <row r="581" spans="1:19" ht="24.75" customHeight="1" x14ac:dyDescent="0.25">
      <c r="A581" s="4">
        <v>573</v>
      </c>
      <c r="B581" s="4" t="s">
        <v>678</v>
      </c>
      <c r="C581" s="4" t="s">
        <v>1215</v>
      </c>
      <c r="D581" s="4" t="s">
        <v>148</v>
      </c>
      <c r="E581" s="4" t="s">
        <v>775</v>
      </c>
      <c r="F581" s="4" t="s">
        <v>783</v>
      </c>
      <c r="G581" s="14">
        <v>11000</v>
      </c>
      <c r="H581" s="4">
        <v>0</v>
      </c>
      <c r="I581" s="14">
        <v>11000</v>
      </c>
      <c r="J581" s="14">
        <v>315.7</v>
      </c>
      <c r="K581" s="14">
        <v>0</v>
      </c>
      <c r="L581" s="14">
        <v>334.4</v>
      </c>
      <c r="M581" s="14">
        <v>25</v>
      </c>
      <c r="N581" s="14">
        <f t="shared" si="20"/>
        <v>675.09999999999991</v>
      </c>
      <c r="O581" s="14">
        <f t="shared" si="22"/>
        <v>10324.9</v>
      </c>
      <c r="Q581" s="25"/>
      <c r="R581" s="18"/>
      <c r="S581" s="18"/>
    </row>
    <row r="582" spans="1:19" ht="24.75" customHeight="1" x14ac:dyDescent="0.25">
      <c r="A582" s="4">
        <v>574</v>
      </c>
      <c r="B582" s="4" t="s">
        <v>694</v>
      </c>
      <c r="C582" s="4" t="s">
        <v>1215</v>
      </c>
      <c r="D582" s="4" t="s">
        <v>21</v>
      </c>
      <c r="E582" s="4" t="s">
        <v>776</v>
      </c>
      <c r="F582" s="4" t="s">
        <v>783</v>
      </c>
      <c r="G582" s="14">
        <v>40000</v>
      </c>
      <c r="H582" s="4">
        <v>0</v>
      </c>
      <c r="I582" s="14">
        <v>40000</v>
      </c>
      <c r="J582" s="14">
        <f>+I582*2.87%</f>
        <v>1148</v>
      </c>
      <c r="K582" s="14">
        <v>442.65</v>
      </c>
      <c r="L582" s="14">
        <f>+I582*3.04%</f>
        <v>1216</v>
      </c>
      <c r="M582" s="14">
        <v>425</v>
      </c>
      <c r="N582" s="14">
        <f t="shared" si="20"/>
        <v>3231.65</v>
      </c>
      <c r="O582" s="14">
        <f t="shared" si="22"/>
        <v>36768.35</v>
      </c>
      <c r="Q582" s="25"/>
      <c r="R582" s="18"/>
      <c r="S582" s="18"/>
    </row>
    <row r="583" spans="1:19" ht="24.75" customHeight="1" x14ac:dyDescent="0.25">
      <c r="A583" s="4">
        <v>575</v>
      </c>
      <c r="B583" s="4" t="s">
        <v>702</v>
      </c>
      <c r="C583" s="4" t="s">
        <v>1215</v>
      </c>
      <c r="D583" s="4" t="s">
        <v>160</v>
      </c>
      <c r="E583" s="4" t="s">
        <v>775</v>
      </c>
      <c r="F583" s="4" t="s">
        <v>782</v>
      </c>
      <c r="G583" s="14">
        <v>11000</v>
      </c>
      <c r="H583" s="4">
        <v>0</v>
      </c>
      <c r="I583" s="14">
        <v>11000</v>
      </c>
      <c r="J583" s="14">
        <v>315.7</v>
      </c>
      <c r="K583" s="14">
        <v>0</v>
      </c>
      <c r="L583" s="14">
        <v>334.4</v>
      </c>
      <c r="M583" s="14">
        <v>25</v>
      </c>
      <c r="N583" s="14">
        <f t="shared" si="20"/>
        <v>675.09999999999991</v>
      </c>
      <c r="O583" s="14">
        <f t="shared" si="22"/>
        <v>10324.9</v>
      </c>
      <c r="Q583" s="25"/>
      <c r="R583" s="18"/>
      <c r="S583" s="18"/>
    </row>
    <row r="584" spans="1:19" ht="24.75" customHeight="1" x14ac:dyDescent="0.25">
      <c r="A584" s="4">
        <v>576</v>
      </c>
      <c r="B584" s="4" t="s">
        <v>709</v>
      </c>
      <c r="C584" s="4" t="s">
        <v>1215</v>
      </c>
      <c r="D584" s="4" t="s">
        <v>36</v>
      </c>
      <c r="E584" s="4" t="s">
        <v>776</v>
      </c>
      <c r="F584" s="4" t="s">
        <v>782</v>
      </c>
      <c r="G584" s="14">
        <v>50000</v>
      </c>
      <c r="H584" s="4">
        <v>0</v>
      </c>
      <c r="I584" s="14">
        <v>50000</v>
      </c>
      <c r="J584" s="14">
        <v>1435</v>
      </c>
      <c r="K584" s="14">
        <v>1627.13</v>
      </c>
      <c r="L584" s="14">
        <v>1520</v>
      </c>
      <c r="M584" s="14">
        <v>13578.74</v>
      </c>
      <c r="N584" s="14">
        <f t="shared" si="20"/>
        <v>18160.87</v>
      </c>
      <c r="O584" s="14">
        <f t="shared" si="22"/>
        <v>31839.13</v>
      </c>
      <c r="Q584" s="25"/>
      <c r="R584" s="18"/>
      <c r="S584" s="18"/>
    </row>
    <row r="585" spans="1:19" ht="24.75" customHeight="1" x14ac:dyDescent="0.25">
      <c r="A585" s="4">
        <v>577</v>
      </c>
      <c r="B585" s="4" t="s">
        <v>716</v>
      </c>
      <c r="C585" s="4" t="s">
        <v>1215</v>
      </c>
      <c r="D585" s="4" t="s">
        <v>99</v>
      </c>
      <c r="E585" s="4" t="s">
        <v>776</v>
      </c>
      <c r="F585" s="4" t="s">
        <v>783</v>
      </c>
      <c r="G585" s="14">
        <v>40000</v>
      </c>
      <c r="H585" s="4">
        <v>0</v>
      </c>
      <c r="I585" s="14">
        <v>40000</v>
      </c>
      <c r="J585" s="14">
        <v>1148</v>
      </c>
      <c r="K585" s="14">
        <v>215.78</v>
      </c>
      <c r="L585" s="14">
        <v>1216</v>
      </c>
      <c r="M585" s="14">
        <v>1937.45</v>
      </c>
      <c r="N585" s="14">
        <f t="shared" si="20"/>
        <v>4517.2299999999996</v>
      </c>
      <c r="O585" s="14">
        <f t="shared" si="22"/>
        <v>35482.770000000004</v>
      </c>
      <c r="Q585" s="25"/>
      <c r="R585" s="18"/>
      <c r="S585" s="18"/>
    </row>
    <row r="586" spans="1:19" ht="24.75" customHeight="1" x14ac:dyDescent="0.25">
      <c r="A586" s="4">
        <v>578</v>
      </c>
      <c r="B586" s="4" t="s">
        <v>722</v>
      </c>
      <c r="C586" s="4" t="s">
        <v>1215</v>
      </c>
      <c r="D586" s="4" t="s">
        <v>160</v>
      </c>
      <c r="E586" s="4" t="s">
        <v>775</v>
      </c>
      <c r="F586" s="4" t="s">
        <v>782</v>
      </c>
      <c r="G586" s="14">
        <v>11000</v>
      </c>
      <c r="H586" s="4">
        <v>0</v>
      </c>
      <c r="I586" s="14">
        <v>11000</v>
      </c>
      <c r="J586" s="14">
        <v>315.7</v>
      </c>
      <c r="K586" s="14">
        <v>0</v>
      </c>
      <c r="L586" s="14">
        <v>334.4</v>
      </c>
      <c r="M586" s="14">
        <v>25</v>
      </c>
      <c r="N586" s="14">
        <f t="shared" si="20"/>
        <v>675.09999999999991</v>
      </c>
      <c r="O586" s="14">
        <f t="shared" si="22"/>
        <v>10324.9</v>
      </c>
      <c r="Q586" s="25"/>
      <c r="R586" s="18"/>
      <c r="S586" s="18"/>
    </row>
    <row r="587" spans="1:19" ht="24.75" customHeight="1" x14ac:dyDescent="0.25">
      <c r="A587" s="4">
        <v>579</v>
      </c>
      <c r="B587" s="4" t="s">
        <v>772</v>
      </c>
      <c r="C587" s="4" t="s">
        <v>1215</v>
      </c>
      <c r="D587" s="4" t="s">
        <v>21</v>
      </c>
      <c r="E587" s="4" t="s">
        <v>776</v>
      </c>
      <c r="F587" s="4" t="s">
        <v>782</v>
      </c>
      <c r="G587" s="14">
        <v>50000</v>
      </c>
      <c r="H587" s="4">
        <v>0</v>
      </c>
      <c r="I587" s="14">
        <v>50000</v>
      </c>
      <c r="J587" s="14">
        <v>1435</v>
      </c>
      <c r="K587" s="14">
        <v>1854</v>
      </c>
      <c r="L587" s="14">
        <v>1520</v>
      </c>
      <c r="M587" s="14">
        <v>425</v>
      </c>
      <c r="N587" s="14">
        <f t="shared" si="20"/>
        <v>5234</v>
      </c>
      <c r="O587" s="14">
        <f t="shared" si="22"/>
        <v>44766</v>
      </c>
      <c r="Q587" s="25"/>
      <c r="R587" s="18"/>
      <c r="S587" s="18"/>
    </row>
    <row r="588" spans="1:19" ht="24.75" customHeight="1" x14ac:dyDescent="0.25">
      <c r="A588" s="4">
        <v>580</v>
      </c>
      <c r="B588" s="1" t="s">
        <v>1149</v>
      </c>
      <c r="C588" s="4" t="s">
        <v>1075</v>
      </c>
      <c r="D588" s="4" t="s">
        <v>308</v>
      </c>
      <c r="E588" s="4" t="s">
        <v>775</v>
      </c>
      <c r="F588" s="4" t="s">
        <v>782</v>
      </c>
      <c r="G588" s="14">
        <v>11000</v>
      </c>
      <c r="H588" s="4">
        <v>0</v>
      </c>
      <c r="I588" s="14">
        <v>11000</v>
      </c>
      <c r="J588" s="14">
        <v>315.7</v>
      </c>
      <c r="K588" s="14">
        <v>0</v>
      </c>
      <c r="L588" s="14">
        <v>334.4</v>
      </c>
      <c r="M588" s="14">
        <v>25</v>
      </c>
      <c r="N588" s="14">
        <f t="shared" si="20"/>
        <v>675.09999999999991</v>
      </c>
      <c r="O588" s="14">
        <f t="shared" si="22"/>
        <v>10324.9</v>
      </c>
      <c r="Q588" s="25"/>
      <c r="R588" s="18"/>
      <c r="S588" s="18"/>
    </row>
    <row r="589" spans="1:19" ht="24.75" customHeight="1" x14ac:dyDescent="0.25">
      <c r="A589" s="4">
        <v>581</v>
      </c>
      <c r="B589" s="4" t="s">
        <v>176</v>
      </c>
      <c r="C589" s="4" t="s">
        <v>1120</v>
      </c>
      <c r="D589" s="4" t="s">
        <v>45</v>
      </c>
      <c r="E589" s="4" t="s">
        <v>776</v>
      </c>
      <c r="F589" s="4" t="s">
        <v>783</v>
      </c>
      <c r="G589" s="14">
        <v>22050</v>
      </c>
      <c r="H589" s="4">
        <v>0</v>
      </c>
      <c r="I589" s="14">
        <v>22050</v>
      </c>
      <c r="J589" s="14">
        <v>632.84</v>
      </c>
      <c r="K589" s="14">
        <v>0</v>
      </c>
      <c r="L589" s="14">
        <v>670.32</v>
      </c>
      <c r="M589" s="14">
        <v>1601.2</v>
      </c>
      <c r="N589" s="14">
        <f t="shared" si="20"/>
        <v>2904.36</v>
      </c>
      <c r="O589" s="14">
        <f t="shared" si="22"/>
        <v>19145.64</v>
      </c>
      <c r="Q589" s="25"/>
      <c r="R589" s="18"/>
      <c r="S589" s="18"/>
    </row>
    <row r="590" spans="1:19" ht="24.75" customHeight="1" x14ac:dyDescent="0.25">
      <c r="A590" s="4">
        <v>582</v>
      </c>
      <c r="B590" s="4" t="s">
        <v>43</v>
      </c>
      <c r="C590" s="4" t="s">
        <v>1120</v>
      </c>
      <c r="D590" s="4" t="s">
        <v>21</v>
      </c>
      <c r="E590" s="4" t="s">
        <v>774</v>
      </c>
      <c r="F590" s="4" t="s">
        <v>782</v>
      </c>
      <c r="G590" s="14">
        <v>50000</v>
      </c>
      <c r="H590" s="4">
        <v>0</v>
      </c>
      <c r="I590" s="14">
        <v>50000</v>
      </c>
      <c r="J590" s="14">
        <v>1435</v>
      </c>
      <c r="K590" s="14">
        <v>1400.27</v>
      </c>
      <c r="L590" s="14">
        <v>1520</v>
      </c>
      <c r="M590" s="14">
        <v>4049.9</v>
      </c>
      <c r="N590" s="14">
        <f t="shared" si="20"/>
        <v>8405.17</v>
      </c>
      <c r="O590" s="14">
        <f t="shared" si="22"/>
        <v>41594.83</v>
      </c>
      <c r="Q590" s="25"/>
      <c r="R590" s="18"/>
      <c r="S590" s="18"/>
    </row>
    <row r="591" spans="1:19" ht="24.75" customHeight="1" x14ac:dyDescent="0.25">
      <c r="A591" s="4">
        <v>583</v>
      </c>
      <c r="B591" s="4" t="s">
        <v>60</v>
      </c>
      <c r="C591" s="4" t="s">
        <v>1120</v>
      </c>
      <c r="D591" s="4" t="s">
        <v>36</v>
      </c>
      <c r="E591" s="4" t="s">
        <v>776</v>
      </c>
      <c r="F591" s="4" t="s">
        <v>782</v>
      </c>
      <c r="G591" s="14">
        <v>50000</v>
      </c>
      <c r="H591" s="4">
        <v>0</v>
      </c>
      <c r="I591" s="14">
        <v>50000</v>
      </c>
      <c r="J591" s="14">
        <v>1435</v>
      </c>
      <c r="K591" s="14">
        <v>1854</v>
      </c>
      <c r="L591" s="14">
        <v>1520</v>
      </c>
      <c r="M591" s="14">
        <v>21539.86</v>
      </c>
      <c r="N591" s="14">
        <f t="shared" si="20"/>
        <v>26348.86</v>
      </c>
      <c r="O591" s="14">
        <f t="shared" si="22"/>
        <v>23651.14</v>
      </c>
      <c r="Q591" s="25"/>
      <c r="R591" s="18"/>
      <c r="S591" s="18"/>
    </row>
    <row r="592" spans="1:19" ht="24.75" customHeight="1" x14ac:dyDescent="0.25">
      <c r="A592" s="4">
        <v>584</v>
      </c>
      <c r="B592" s="4" t="s">
        <v>80</v>
      </c>
      <c r="C592" s="4" t="s">
        <v>1120</v>
      </c>
      <c r="D592" s="4" t="s">
        <v>94</v>
      </c>
      <c r="E592" s="4" t="s">
        <v>776</v>
      </c>
      <c r="F592" s="4" t="s">
        <v>782</v>
      </c>
      <c r="G592" s="14">
        <v>50000</v>
      </c>
      <c r="H592" s="4">
        <v>0</v>
      </c>
      <c r="I592" s="14">
        <v>50000</v>
      </c>
      <c r="J592" s="14">
        <v>1435</v>
      </c>
      <c r="K592" s="14">
        <v>1854</v>
      </c>
      <c r="L592" s="14">
        <v>1520</v>
      </c>
      <c r="M592" s="14">
        <v>1425</v>
      </c>
      <c r="N592" s="14">
        <f t="shared" si="20"/>
        <v>6234</v>
      </c>
      <c r="O592" s="14">
        <f t="shared" si="22"/>
        <v>43766</v>
      </c>
      <c r="Q592" s="25"/>
      <c r="R592" s="18"/>
      <c r="S592" s="18"/>
    </row>
    <row r="593" spans="1:19" ht="24.75" customHeight="1" x14ac:dyDescent="0.25">
      <c r="A593" s="4">
        <v>585</v>
      </c>
      <c r="B593" s="4" t="s">
        <v>48</v>
      </c>
      <c r="C593" s="4" t="s">
        <v>1120</v>
      </c>
      <c r="D593" s="4" t="s">
        <v>21</v>
      </c>
      <c r="E593" s="4" t="s">
        <v>774</v>
      </c>
      <c r="F593" s="4" t="s">
        <v>782</v>
      </c>
      <c r="G593" s="14">
        <v>50000</v>
      </c>
      <c r="H593" s="4">
        <v>0</v>
      </c>
      <c r="I593" s="14">
        <v>50000</v>
      </c>
      <c r="J593" s="14">
        <v>1435</v>
      </c>
      <c r="K593" s="14">
        <v>1854</v>
      </c>
      <c r="L593" s="14">
        <v>1520</v>
      </c>
      <c r="M593" s="14">
        <v>425</v>
      </c>
      <c r="N593" s="14">
        <f t="shared" si="20"/>
        <v>5234</v>
      </c>
      <c r="O593" s="14">
        <f t="shared" si="22"/>
        <v>44766</v>
      </c>
      <c r="Q593" s="25"/>
      <c r="R593" s="18"/>
      <c r="S593" s="18"/>
    </row>
    <row r="594" spans="1:19" ht="24.75" customHeight="1" x14ac:dyDescent="0.25">
      <c r="A594" s="4">
        <v>586</v>
      </c>
      <c r="B594" s="4" t="s">
        <v>1118</v>
      </c>
      <c r="C594" s="4" t="s">
        <v>1120</v>
      </c>
      <c r="D594" s="4" t="s">
        <v>308</v>
      </c>
      <c r="E594" s="4" t="s">
        <v>775</v>
      </c>
      <c r="F594" s="4" t="s">
        <v>782</v>
      </c>
      <c r="G594" s="14">
        <v>10000</v>
      </c>
      <c r="H594" s="4">
        <v>0</v>
      </c>
      <c r="I594" s="14">
        <v>10000</v>
      </c>
      <c r="J594" s="14">
        <v>287</v>
      </c>
      <c r="K594" s="14">
        <v>0</v>
      </c>
      <c r="L594" s="14">
        <v>304</v>
      </c>
      <c r="M594" s="14">
        <v>25</v>
      </c>
      <c r="N594" s="14">
        <f t="shared" si="20"/>
        <v>616</v>
      </c>
      <c r="O594" s="14">
        <f t="shared" si="22"/>
        <v>9384</v>
      </c>
      <c r="Q594" s="25"/>
      <c r="R594" s="18"/>
      <c r="S594" s="18"/>
    </row>
    <row r="595" spans="1:19" ht="24.75" customHeight="1" x14ac:dyDescent="0.25">
      <c r="A595" s="4">
        <v>587</v>
      </c>
      <c r="B595" s="4" t="s">
        <v>1119</v>
      </c>
      <c r="C595" s="4" t="s">
        <v>1120</v>
      </c>
      <c r="D595" s="4" t="s">
        <v>308</v>
      </c>
      <c r="E595" s="4" t="s">
        <v>775</v>
      </c>
      <c r="F595" s="4" t="s">
        <v>782</v>
      </c>
      <c r="G595" s="14">
        <v>11000</v>
      </c>
      <c r="H595" s="4">
        <v>0</v>
      </c>
      <c r="I595" s="14">
        <v>11000</v>
      </c>
      <c r="J595" s="14">
        <v>315.7</v>
      </c>
      <c r="K595" s="14">
        <v>0</v>
      </c>
      <c r="L595" s="14">
        <v>334.4</v>
      </c>
      <c r="M595" s="14">
        <v>25</v>
      </c>
      <c r="N595" s="14">
        <f t="shared" si="20"/>
        <v>675.09999999999991</v>
      </c>
      <c r="O595" s="14">
        <f t="shared" si="22"/>
        <v>10324.9</v>
      </c>
      <c r="Q595" s="25"/>
      <c r="R595" s="18"/>
      <c r="S595" s="18"/>
    </row>
    <row r="596" spans="1:19" ht="24.75" customHeight="1" x14ac:dyDescent="0.25">
      <c r="A596" s="4">
        <v>588</v>
      </c>
      <c r="B596" s="1" t="s">
        <v>1131</v>
      </c>
      <c r="C596" s="4" t="s">
        <v>1120</v>
      </c>
      <c r="D596" s="4" t="s">
        <v>308</v>
      </c>
      <c r="E596" s="4" t="s">
        <v>775</v>
      </c>
      <c r="F596" s="4" t="s">
        <v>782</v>
      </c>
      <c r="G596" s="14">
        <v>10000</v>
      </c>
      <c r="H596" s="4">
        <v>0</v>
      </c>
      <c r="I596" s="14">
        <v>10000</v>
      </c>
      <c r="J596" s="14">
        <v>287</v>
      </c>
      <c r="K596" s="14">
        <v>0</v>
      </c>
      <c r="L596" s="14">
        <v>304</v>
      </c>
      <c r="M596" s="14">
        <v>25</v>
      </c>
      <c r="N596" s="14">
        <f t="shared" si="20"/>
        <v>616</v>
      </c>
      <c r="O596" s="14">
        <f t="shared" si="22"/>
        <v>9384</v>
      </c>
      <c r="Q596" s="25"/>
      <c r="R596" s="18"/>
      <c r="S596" s="18"/>
    </row>
    <row r="597" spans="1:19" ht="24.75" customHeight="1" x14ac:dyDescent="0.25">
      <c r="A597" s="4">
        <v>589</v>
      </c>
      <c r="B597" s="1" t="s">
        <v>1132</v>
      </c>
      <c r="C597" s="4" t="s">
        <v>1120</v>
      </c>
      <c r="D597" s="4" t="s">
        <v>308</v>
      </c>
      <c r="E597" s="4" t="s">
        <v>775</v>
      </c>
      <c r="F597" s="4" t="s">
        <v>782</v>
      </c>
      <c r="G597" s="14">
        <v>10000</v>
      </c>
      <c r="H597" s="4">
        <v>0</v>
      </c>
      <c r="I597" s="14">
        <v>10000</v>
      </c>
      <c r="J597" s="14">
        <v>287</v>
      </c>
      <c r="K597" s="14">
        <v>0</v>
      </c>
      <c r="L597" s="14">
        <v>304</v>
      </c>
      <c r="M597" s="14">
        <v>25</v>
      </c>
      <c r="N597" s="14">
        <f t="shared" si="20"/>
        <v>616</v>
      </c>
      <c r="O597" s="14">
        <f t="shared" si="22"/>
        <v>9384</v>
      </c>
      <c r="Q597" s="25"/>
      <c r="R597" s="18"/>
      <c r="S597" s="18"/>
    </row>
    <row r="598" spans="1:19" ht="24.75" customHeight="1" x14ac:dyDescent="0.25">
      <c r="A598" s="4">
        <v>590</v>
      </c>
      <c r="B598" s="1" t="s">
        <v>1133</v>
      </c>
      <c r="C598" s="4" t="s">
        <v>1120</v>
      </c>
      <c r="D598" s="4" t="s">
        <v>308</v>
      </c>
      <c r="E598" s="4" t="s">
        <v>775</v>
      </c>
      <c r="F598" s="4" t="s">
        <v>782</v>
      </c>
      <c r="G598" s="14">
        <v>10000</v>
      </c>
      <c r="H598" s="4">
        <v>0</v>
      </c>
      <c r="I598" s="14">
        <v>10000</v>
      </c>
      <c r="J598" s="14">
        <v>287</v>
      </c>
      <c r="K598" s="14">
        <v>0</v>
      </c>
      <c r="L598" s="14">
        <v>304</v>
      </c>
      <c r="M598" s="14">
        <v>25</v>
      </c>
      <c r="N598" s="14">
        <f t="shared" si="20"/>
        <v>616</v>
      </c>
      <c r="O598" s="14">
        <f t="shared" si="22"/>
        <v>9384</v>
      </c>
      <c r="Q598" s="25"/>
      <c r="R598" s="18"/>
      <c r="S598" s="18"/>
    </row>
    <row r="599" spans="1:19" ht="24.75" customHeight="1" x14ac:dyDescent="0.25">
      <c r="A599" s="4">
        <v>591</v>
      </c>
      <c r="B599" s="1" t="s">
        <v>1134</v>
      </c>
      <c r="C599" s="4" t="s">
        <v>1120</v>
      </c>
      <c r="D599" s="4" t="s">
        <v>308</v>
      </c>
      <c r="E599" s="4" t="s">
        <v>775</v>
      </c>
      <c r="F599" s="4" t="s">
        <v>782</v>
      </c>
      <c r="G599" s="14">
        <v>10000</v>
      </c>
      <c r="H599" s="4">
        <v>0</v>
      </c>
      <c r="I599" s="14">
        <v>10000</v>
      </c>
      <c r="J599" s="14">
        <v>287</v>
      </c>
      <c r="K599" s="14">
        <v>0</v>
      </c>
      <c r="L599" s="14">
        <v>304</v>
      </c>
      <c r="M599" s="14">
        <v>25</v>
      </c>
      <c r="N599" s="14">
        <f t="shared" si="20"/>
        <v>616</v>
      </c>
      <c r="O599" s="14">
        <f t="shared" si="22"/>
        <v>9384</v>
      </c>
      <c r="Q599" s="25"/>
      <c r="R599" s="18"/>
      <c r="S599" s="18"/>
    </row>
    <row r="600" spans="1:19" ht="24.75" customHeight="1" x14ac:dyDescent="0.25">
      <c r="A600" s="4">
        <v>592</v>
      </c>
      <c r="B600" s="1" t="s">
        <v>1135</v>
      </c>
      <c r="C600" s="4" t="s">
        <v>1120</v>
      </c>
      <c r="D600" s="4" t="s">
        <v>308</v>
      </c>
      <c r="E600" s="4" t="s">
        <v>775</v>
      </c>
      <c r="F600" s="4" t="s">
        <v>782</v>
      </c>
      <c r="G600" s="14">
        <v>10000</v>
      </c>
      <c r="H600" s="4">
        <v>0</v>
      </c>
      <c r="I600" s="14">
        <v>10000</v>
      </c>
      <c r="J600" s="14">
        <v>287</v>
      </c>
      <c r="K600" s="14">
        <v>0</v>
      </c>
      <c r="L600" s="14">
        <v>304</v>
      </c>
      <c r="M600" s="14">
        <v>25</v>
      </c>
      <c r="N600" s="14">
        <f t="shared" si="20"/>
        <v>616</v>
      </c>
      <c r="O600" s="14">
        <f t="shared" si="22"/>
        <v>9384</v>
      </c>
      <c r="Q600" s="25"/>
      <c r="R600" s="18"/>
      <c r="S600" s="18"/>
    </row>
    <row r="601" spans="1:19" ht="24.75" customHeight="1" x14ac:dyDescent="0.25">
      <c r="A601" s="4">
        <v>593</v>
      </c>
      <c r="B601" s="1" t="s">
        <v>1145</v>
      </c>
      <c r="C601" s="4" t="s">
        <v>1120</v>
      </c>
      <c r="D601" s="4" t="s">
        <v>308</v>
      </c>
      <c r="E601" s="4" t="s">
        <v>775</v>
      </c>
      <c r="F601" s="4" t="s">
        <v>782</v>
      </c>
      <c r="G601" s="14">
        <v>11000</v>
      </c>
      <c r="H601" s="4">
        <v>0</v>
      </c>
      <c r="I601" s="14">
        <v>11000</v>
      </c>
      <c r="J601" s="14">
        <v>315.7</v>
      </c>
      <c r="K601" s="14">
        <v>0</v>
      </c>
      <c r="L601" s="14">
        <v>334.4</v>
      </c>
      <c r="M601">
        <v>25</v>
      </c>
      <c r="N601" s="14">
        <f t="shared" si="20"/>
        <v>675.09999999999991</v>
      </c>
      <c r="O601" s="14">
        <f t="shared" si="22"/>
        <v>10324.9</v>
      </c>
      <c r="Q601" s="25"/>
      <c r="R601" s="18"/>
      <c r="S601" s="18"/>
    </row>
    <row r="602" spans="1:19" ht="24.75" customHeight="1" x14ac:dyDescent="0.25">
      <c r="A602" s="4">
        <v>594</v>
      </c>
      <c r="B602" s="4" t="s">
        <v>167</v>
      </c>
      <c r="C602" s="4" t="s">
        <v>1120</v>
      </c>
      <c r="D602" s="4" t="s">
        <v>160</v>
      </c>
      <c r="E602" s="4" t="s">
        <v>775</v>
      </c>
      <c r="F602" s="4" t="s">
        <v>782</v>
      </c>
      <c r="G602" s="14">
        <v>11000</v>
      </c>
      <c r="H602" s="4">
        <v>0</v>
      </c>
      <c r="I602" s="14">
        <v>11000</v>
      </c>
      <c r="J602" s="14">
        <v>315.7</v>
      </c>
      <c r="K602" s="14">
        <v>0</v>
      </c>
      <c r="L602" s="14">
        <v>334.4</v>
      </c>
      <c r="M602" s="14">
        <v>25</v>
      </c>
      <c r="N602" s="14">
        <f t="shared" si="20"/>
        <v>675.09999999999991</v>
      </c>
      <c r="O602" s="14">
        <f t="shared" si="22"/>
        <v>10324.9</v>
      </c>
      <c r="Q602" s="25"/>
      <c r="R602" s="18"/>
      <c r="S602" s="18"/>
    </row>
    <row r="603" spans="1:19" ht="24.75" customHeight="1" x14ac:dyDescent="0.25">
      <c r="A603" s="4">
        <v>595</v>
      </c>
      <c r="B603" s="4" t="s">
        <v>170</v>
      </c>
      <c r="C603" s="4" t="s">
        <v>1120</v>
      </c>
      <c r="D603" s="4" t="s">
        <v>21</v>
      </c>
      <c r="E603" s="4" t="s">
        <v>774</v>
      </c>
      <c r="F603" s="4" t="s">
        <v>782</v>
      </c>
      <c r="G603" s="14">
        <v>50000</v>
      </c>
      <c r="H603" s="4">
        <v>0</v>
      </c>
      <c r="I603" s="14">
        <v>50000</v>
      </c>
      <c r="J603" s="14">
        <v>1435</v>
      </c>
      <c r="K603" s="14">
        <v>1854</v>
      </c>
      <c r="L603" s="14">
        <v>1520</v>
      </c>
      <c r="M603" s="14">
        <v>1354</v>
      </c>
      <c r="N603" s="14">
        <f t="shared" si="20"/>
        <v>6163</v>
      </c>
      <c r="O603" s="14">
        <f t="shared" si="22"/>
        <v>43837</v>
      </c>
      <c r="Q603" s="25"/>
      <c r="R603" s="18"/>
      <c r="S603" s="18"/>
    </row>
    <row r="604" spans="1:19" ht="24.75" customHeight="1" x14ac:dyDescent="0.25">
      <c r="A604" s="4">
        <v>596</v>
      </c>
      <c r="B604" s="4" t="s">
        <v>198</v>
      </c>
      <c r="C604" s="4" t="s">
        <v>1120</v>
      </c>
      <c r="D604" s="4" t="s">
        <v>21</v>
      </c>
      <c r="E604" s="4" t="s">
        <v>774</v>
      </c>
      <c r="F604" s="4" t="s">
        <v>783</v>
      </c>
      <c r="G604" s="14">
        <v>50000</v>
      </c>
      <c r="H604" s="4">
        <v>0</v>
      </c>
      <c r="I604" s="14">
        <v>50000</v>
      </c>
      <c r="J604" s="14">
        <v>1435</v>
      </c>
      <c r="K604" s="14">
        <v>1400.27</v>
      </c>
      <c r="L604" s="14">
        <v>1520</v>
      </c>
      <c r="M604" s="14">
        <v>9167.4699999999993</v>
      </c>
      <c r="N604" s="14">
        <f t="shared" si="20"/>
        <v>13522.74</v>
      </c>
      <c r="O604" s="14">
        <f t="shared" si="22"/>
        <v>36477.26</v>
      </c>
      <c r="Q604" s="25"/>
      <c r="R604" s="18"/>
      <c r="S604" s="18"/>
    </row>
    <row r="605" spans="1:19" ht="24.75" customHeight="1" x14ac:dyDescent="0.25">
      <c r="A605" s="4">
        <v>597</v>
      </c>
      <c r="B605" s="4" t="s">
        <v>256</v>
      </c>
      <c r="C605" s="4" t="s">
        <v>1120</v>
      </c>
      <c r="D605" s="4" t="s">
        <v>21</v>
      </c>
      <c r="E605" s="4" t="s">
        <v>776</v>
      </c>
      <c r="F605" s="4" t="s">
        <v>783</v>
      </c>
      <c r="G605" s="14">
        <v>35000</v>
      </c>
      <c r="H605" s="4">
        <v>0</v>
      </c>
      <c r="I605" s="14">
        <v>35000</v>
      </c>
      <c r="J605" s="14">
        <v>1004.5</v>
      </c>
      <c r="K605" s="14">
        <v>0</v>
      </c>
      <c r="L605" s="14">
        <v>1064</v>
      </c>
      <c r="M605" s="32">
        <v>7274.39</v>
      </c>
      <c r="N605" s="14">
        <f t="shared" si="20"/>
        <v>9342.89</v>
      </c>
      <c r="O605" s="14">
        <f t="shared" si="22"/>
        <v>25657.11</v>
      </c>
      <c r="Q605" s="25"/>
      <c r="R605" s="18"/>
      <c r="S605" s="18"/>
    </row>
    <row r="606" spans="1:19" ht="24.75" customHeight="1" x14ac:dyDescent="0.25">
      <c r="A606" s="4">
        <v>598</v>
      </c>
      <c r="B606" s="4" t="s">
        <v>322</v>
      </c>
      <c r="C606" s="4" t="s">
        <v>1120</v>
      </c>
      <c r="D606" s="4" t="s">
        <v>160</v>
      </c>
      <c r="E606" s="4" t="s">
        <v>775</v>
      </c>
      <c r="F606" s="4" t="s">
        <v>782</v>
      </c>
      <c r="G606" s="14">
        <v>11000</v>
      </c>
      <c r="H606" s="4">
        <v>0</v>
      </c>
      <c r="I606" s="14">
        <v>11000</v>
      </c>
      <c r="J606" s="14">
        <v>315.7</v>
      </c>
      <c r="K606" s="14">
        <v>0</v>
      </c>
      <c r="L606" s="14">
        <v>334.4</v>
      </c>
      <c r="M606" s="14">
        <v>25</v>
      </c>
      <c r="N606" s="14">
        <f t="shared" si="20"/>
        <v>675.09999999999991</v>
      </c>
      <c r="O606" s="14">
        <f t="shared" si="22"/>
        <v>10324.9</v>
      </c>
      <c r="Q606" s="25"/>
      <c r="R606" s="18"/>
      <c r="S606" s="18"/>
    </row>
    <row r="607" spans="1:19" ht="24.75" customHeight="1" x14ac:dyDescent="0.25">
      <c r="A607" s="4">
        <v>599</v>
      </c>
      <c r="B607" s="4" t="s">
        <v>367</v>
      </c>
      <c r="C607" s="4" t="s">
        <v>1120</v>
      </c>
      <c r="D607" s="4" t="s">
        <v>160</v>
      </c>
      <c r="E607" s="4" t="s">
        <v>775</v>
      </c>
      <c r="F607" s="4" t="s">
        <v>782</v>
      </c>
      <c r="G607" s="14">
        <v>11000</v>
      </c>
      <c r="H607" s="4">
        <v>0</v>
      </c>
      <c r="I607" s="14">
        <v>11000</v>
      </c>
      <c r="J607" s="14">
        <v>315.7</v>
      </c>
      <c r="K607" s="14">
        <v>0</v>
      </c>
      <c r="L607" s="14">
        <v>334.4</v>
      </c>
      <c r="M607" s="14">
        <v>1163.03</v>
      </c>
      <c r="N607" s="14">
        <f t="shared" si="20"/>
        <v>1813.1299999999999</v>
      </c>
      <c r="O607" s="14">
        <f t="shared" si="22"/>
        <v>9186.8700000000008</v>
      </c>
      <c r="Q607" s="25"/>
      <c r="R607" s="18"/>
      <c r="S607" s="18"/>
    </row>
    <row r="608" spans="1:19" ht="24.75" customHeight="1" x14ac:dyDescent="0.25">
      <c r="A608" s="4">
        <v>600</v>
      </c>
      <c r="B608" s="4" t="s">
        <v>378</v>
      </c>
      <c r="C608" s="4" t="s">
        <v>1120</v>
      </c>
      <c r="D608" s="4" t="s">
        <v>379</v>
      </c>
      <c r="E608" s="4" t="s">
        <v>775</v>
      </c>
      <c r="F608" s="4" t="s">
        <v>782</v>
      </c>
      <c r="G608" s="14">
        <v>11000</v>
      </c>
      <c r="H608" s="4">
        <v>0</v>
      </c>
      <c r="I608" s="14">
        <v>11000</v>
      </c>
      <c r="J608" s="14">
        <v>315.7</v>
      </c>
      <c r="K608" s="14">
        <v>0</v>
      </c>
      <c r="L608" s="14">
        <v>334.4</v>
      </c>
      <c r="M608" s="14">
        <v>25</v>
      </c>
      <c r="N608" s="14">
        <f t="shared" si="20"/>
        <v>675.09999999999991</v>
      </c>
      <c r="O608" s="14">
        <f t="shared" si="22"/>
        <v>10324.9</v>
      </c>
      <c r="Q608" s="25"/>
      <c r="R608" s="18"/>
      <c r="S608" s="18"/>
    </row>
    <row r="609" spans="1:19" ht="24.75" customHeight="1" x14ac:dyDescent="0.25">
      <c r="A609" s="4">
        <v>601</v>
      </c>
      <c r="B609" s="4" t="s">
        <v>390</v>
      </c>
      <c r="C609" s="4" t="s">
        <v>1120</v>
      </c>
      <c r="D609" s="4" t="s">
        <v>160</v>
      </c>
      <c r="E609" s="4" t="s">
        <v>775</v>
      </c>
      <c r="F609" s="4" t="s">
        <v>782</v>
      </c>
      <c r="G609" s="14">
        <v>11000</v>
      </c>
      <c r="H609" s="4">
        <v>0</v>
      </c>
      <c r="I609" s="14">
        <v>11000</v>
      </c>
      <c r="J609" s="14">
        <v>315.7</v>
      </c>
      <c r="K609" s="14">
        <v>0</v>
      </c>
      <c r="L609" s="14">
        <v>334.4</v>
      </c>
      <c r="M609" s="14">
        <v>25</v>
      </c>
      <c r="N609" s="14">
        <f t="shared" si="20"/>
        <v>675.09999999999991</v>
      </c>
      <c r="O609" s="14">
        <f t="shared" si="22"/>
        <v>10324.9</v>
      </c>
      <c r="Q609" s="25"/>
      <c r="R609" s="18"/>
      <c r="S609" s="18"/>
    </row>
    <row r="610" spans="1:19" ht="24.75" customHeight="1" x14ac:dyDescent="0.25">
      <c r="A610" s="4">
        <v>602</v>
      </c>
      <c r="B610" s="4" t="s">
        <v>393</v>
      </c>
      <c r="C610" s="4" t="s">
        <v>1120</v>
      </c>
      <c r="D610" s="4" t="s">
        <v>160</v>
      </c>
      <c r="E610" s="4" t="s">
        <v>775</v>
      </c>
      <c r="F610" s="4" t="s">
        <v>782</v>
      </c>
      <c r="G610" s="14">
        <v>11000</v>
      </c>
      <c r="H610" s="4">
        <v>0</v>
      </c>
      <c r="I610" s="14">
        <v>11000</v>
      </c>
      <c r="J610" s="14">
        <v>315.7</v>
      </c>
      <c r="K610" s="14">
        <v>0</v>
      </c>
      <c r="L610" s="14">
        <v>334.4</v>
      </c>
      <c r="M610" s="14">
        <v>25</v>
      </c>
      <c r="N610" s="14">
        <f t="shared" si="20"/>
        <v>675.09999999999991</v>
      </c>
      <c r="O610" s="14">
        <f t="shared" si="22"/>
        <v>10324.9</v>
      </c>
      <c r="Q610" s="25"/>
      <c r="R610" s="18"/>
      <c r="S610" s="18"/>
    </row>
    <row r="611" spans="1:19" ht="24.75" customHeight="1" x14ac:dyDescent="0.25">
      <c r="A611" s="4">
        <v>603</v>
      </c>
      <c r="B611" s="4" t="s">
        <v>405</v>
      </c>
      <c r="C611" s="4" t="s">
        <v>1120</v>
      </c>
      <c r="D611" s="4" t="s">
        <v>160</v>
      </c>
      <c r="E611" s="4" t="s">
        <v>775</v>
      </c>
      <c r="F611" s="4" t="s">
        <v>783</v>
      </c>
      <c r="G611" s="14">
        <v>11000</v>
      </c>
      <c r="H611" s="4">
        <v>0</v>
      </c>
      <c r="I611" s="14">
        <v>11000</v>
      </c>
      <c r="J611" s="14">
        <v>315.7</v>
      </c>
      <c r="K611" s="14">
        <v>0</v>
      </c>
      <c r="L611" s="14">
        <v>334.4</v>
      </c>
      <c r="M611" s="14">
        <v>725</v>
      </c>
      <c r="N611" s="14">
        <f t="shared" ref="N611:N674" si="23">+J611+K611+L611+M611</f>
        <v>1375.1</v>
      </c>
      <c r="O611" s="14">
        <f t="shared" si="22"/>
        <v>9624.9</v>
      </c>
      <c r="Q611" s="25"/>
      <c r="R611" s="18"/>
      <c r="S611" s="18"/>
    </row>
    <row r="612" spans="1:19" ht="24.75" customHeight="1" x14ac:dyDescent="0.25">
      <c r="A612" s="4">
        <v>604</v>
      </c>
      <c r="B612" s="4" t="s">
        <v>412</v>
      </c>
      <c r="C612" s="4" t="s">
        <v>1120</v>
      </c>
      <c r="D612" s="4" t="s">
        <v>308</v>
      </c>
      <c r="E612" s="4" t="s">
        <v>775</v>
      </c>
      <c r="F612" s="4" t="s">
        <v>782</v>
      </c>
      <c r="G612" s="14">
        <v>11000</v>
      </c>
      <c r="H612" s="4">
        <v>0</v>
      </c>
      <c r="I612" s="14">
        <v>11000</v>
      </c>
      <c r="J612" s="14">
        <v>315.7</v>
      </c>
      <c r="K612" s="14">
        <v>0</v>
      </c>
      <c r="L612" s="14">
        <v>334.4</v>
      </c>
      <c r="M612" s="14">
        <v>25</v>
      </c>
      <c r="N612" s="14">
        <f t="shared" si="23"/>
        <v>675.09999999999991</v>
      </c>
      <c r="O612" s="14">
        <f t="shared" si="22"/>
        <v>10324.9</v>
      </c>
      <c r="Q612" s="25"/>
      <c r="R612" s="18"/>
      <c r="S612" s="18"/>
    </row>
    <row r="613" spans="1:19" ht="24.75" customHeight="1" x14ac:dyDescent="0.25">
      <c r="A613" s="4">
        <v>605</v>
      </c>
      <c r="B613" s="4" t="s">
        <v>413</v>
      </c>
      <c r="C613" s="4" t="s">
        <v>1120</v>
      </c>
      <c r="D613" s="4" t="s">
        <v>160</v>
      </c>
      <c r="E613" s="4" t="s">
        <v>775</v>
      </c>
      <c r="F613" s="4" t="s">
        <v>782</v>
      </c>
      <c r="G613" s="14">
        <v>11000</v>
      </c>
      <c r="H613" s="4">
        <v>0</v>
      </c>
      <c r="I613" s="14">
        <v>11000</v>
      </c>
      <c r="J613" s="14">
        <v>315.7</v>
      </c>
      <c r="K613" s="14">
        <v>0</v>
      </c>
      <c r="L613" s="14">
        <v>334.4</v>
      </c>
      <c r="M613" s="14">
        <v>725</v>
      </c>
      <c r="N613" s="14">
        <f t="shared" si="23"/>
        <v>1375.1</v>
      </c>
      <c r="O613" s="14">
        <f t="shared" si="22"/>
        <v>9624.9</v>
      </c>
      <c r="Q613" s="25"/>
      <c r="R613" s="18"/>
      <c r="S613" s="18"/>
    </row>
    <row r="614" spans="1:19" ht="24.75" customHeight="1" x14ac:dyDescent="0.25">
      <c r="A614" s="4">
        <v>606</v>
      </c>
      <c r="B614" s="4" t="s">
        <v>417</v>
      </c>
      <c r="C614" s="4" t="s">
        <v>1120</v>
      </c>
      <c r="D614" s="4" t="s">
        <v>36</v>
      </c>
      <c r="E614" s="4" t="s">
        <v>774</v>
      </c>
      <c r="F614" s="4" t="s">
        <v>783</v>
      </c>
      <c r="G614" s="14">
        <v>50000</v>
      </c>
      <c r="H614" s="4">
        <v>0</v>
      </c>
      <c r="I614" s="14">
        <v>50000</v>
      </c>
      <c r="J614" s="14">
        <v>1435</v>
      </c>
      <c r="K614" s="14">
        <v>1854</v>
      </c>
      <c r="L614" s="14">
        <v>1520</v>
      </c>
      <c r="M614" s="14">
        <v>425</v>
      </c>
      <c r="N614" s="14">
        <f t="shared" si="23"/>
        <v>5234</v>
      </c>
      <c r="O614" s="14">
        <f t="shared" si="22"/>
        <v>44766</v>
      </c>
      <c r="Q614" s="25"/>
      <c r="R614" s="18"/>
      <c r="S614" s="18"/>
    </row>
    <row r="615" spans="1:19" ht="24.75" customHeight="1" x14ac:dyDescent="0.25">
      <c r="A615" s="4">
        <v>607</v>
      </c>
      <c r="B615" s="4" t="s">
        <v>419</v>
      </c>
      <c r="C615" s="4" t="s">
        <v>1120</v>
      </c>
      <c r="D615" s="4" t="s">
        <v>160</v>
      </c>
      <c r="E615" s="4" t="s">
        <v>775</v>
      </c>
      <c r="F615" s="4" t="s">
        <v>782</v>
      </c>
      <c r="G615" s="14">
        <v>11000</v>
      </c>
      <c r="H615" s="4">
        <v>0</v>
      </c>
      <c r="I615" s="14">
        <v>11000</v>
      </c>
      <c r="J615" s="14">
        <v>315.7</v>
      </c>
      <c r="K615" s="14">
        <v>0</v>
      </c>
      <c r="L615" s="14">
        <v>334.4</v>
      </c>
      <c r="M615" s="14">
        <v>25</v>
      </c>
      <c r="N615" s="14">
        <f t="shared" si="23"/>
        <v>675.09999999999991</v>
      </c>
      <c r="O615" s="14">
        <f t="shared" si="22"/>
        <v>10324.9</v>
      </c>
      <c r="Q615" s="25"/>
      <c r="R615" s="18"/>
      <c r="S615" s="18"/>
    </row>
    <row r="616" spans="1:19" ht="24.75" customHeight="1" x14ac:dyDescent="0.25">
      <c r="A616" s="4">
        <v>608</v>
      </c>
      <c r="B616" s="4" t="s">
        <v>421</v>
      </c>
      <c r="C616" s="4" t="s">
        <v>1120</v>
      </c>
      <c r="D616" s="4" t="s">
        <v>21</v>
      </c>
      <c r="E616" s="4" t="s">
        <v>776</v>
      </c>
      <c r="F616" s="4" t="s">
        <v>782</v>
      </c>
      <c r="G616" s="14">
        <v>50000</v>
      </c>
      <c r="H616" s="4">
        <v>0</v>
      </c>
      <c r="I616" s="14">
        <v>50000</v>
      </c>
      <c r="J616" s="14">
        <v>1435</v>
      </c>
      <c r="K616" s="14">
        <v>1627.13</v>
      </c>
      <c r="L616" s="14">
        <v>1520</v>
      </c>
      <c r="M616" s="14">
        <v>4672.45</v>
      </c>
      <c r="N616" s="14">
        <f t="shared" si="23"/>
        <v>9254.58</v>
      </c>
      <c r="O616" s="14">
        <f t="shared" si="22"/>
        <v>40745.42</v>
      </c>
      <c r="Q616" s="25"/>
      <c r="R616" s="18"/>
      <c r="S616" s="18"/>
    </row>
    <row r="617" spans="1:19" ht="24.75" customHeight="1" x14ac:dyDescent="0.25">
      <c r="A617" s="4">
        <v>609</v>
      </c>
      <c r="B617" s="4" t="s">
        <v>446</v>
      </c>
      <c r="C617" s="4" t="s">
        <v>1120</v>
      </c>
      <c r="D617" s="4" t="s">
        <v>139</v>
      </c>
      <c r="E617" s="4" t="s">
        <v>775</v>
      </c>
      <c r="F617" s="4" t="s">
        <v>783</v>
      </c>
      <c r="G617" s="14">
        <v>11000</v>
      </c>
      <c r="H617" s="4">
        <v>0</v>
      </c>
      <c r="I617" s="14">
        <v>11000</v>
      </c>
      <c r="J617" s="14">
        <v>315.7</v>
      </c>
      <c r="K617" s="14">
        <v>0</v>
      </c>
      <c r="L617" s="14">
        <v>334.4</v>
      </c>
      <c r="M617" s="14">
        <v>679</v>
      </c>
      <c r="N617" s="14">
        <f t="shared" si="23"/>
        <v>1329.1</v>
      </c>
      <c r="O617" s="14">
        <f t="shared" si="22"/>
        <v>9670.9</v>
      </c>
      <c r="Q617" s="25"/>
      <c r="R617" s="18"/>
      <c r="S617" s="18"/>
    </row>
    <row r="618" spans="1:19" ht="24.75" customHeight="1" x14ac:dyDescent="0.25">
      <c r="A618" s="4">
        <v>610</v>
      </c>
      <c r="B618" s="4" t="s">
        <v>451</v>
      </c>
      <c r="C618" s="4" t="s">
        <v>1120</v>
      </c>
      <c r="D618" s="4" t="s">
        <v>21</v>
      </c>
      <c r="E618" s="4" t="s">
        <v>776</v>
      </c>
      <c r="F618" s="4" t="s">
        <v>782</v>
      </c>
      <c r="G618" s="14">
        <v>45000</v>
      </c>
      <c r="H618" s="4">
        <v>0</v>
      </c>
      <c r="I618" s="14">
        <v>45000</v>
      </c>
      <c r="J618" s="14">
        <v>1291.5</v>
      </c>
      <c r="K618" s="14">
        <v>1148.33</v>
      </c>
      <c r="L618" s="14">
        <v>1368</v>
      </c>
      <c r="M618" s="14">
        <v>19440.47</v>
      </c>
      <c r="N618" s="14">
        <f t="shared" si="23"/>
        <v>23248.300000000003</v>
      </c>
      <c r="O618" s="14">
        <f t="shared" si="22"/>
        <v>21751.699999999997</v>
      </c>
      <c r="Q618" s="25"/>
      <c r="R618" s="18"/>
      <c r="S618" s="18"/>
    </row>
    <row r="619" spans="1:19" ht="24.75" customHeight="1" x14ac:dyDescent="0.25">
      <c r="A619" s="4">
        <v>611</v>
      </c>
      <c r="B619" s="4" t="s">
        <v>474</v>
      </c>
      <c r="C619" s="4" t="s">
        <v>1120</v>
      </c>
      <c r="D619" s="4" t="s">
        <v>148</v>
      </c>
      <c r="E619" s="4" t="s">
        <v>775</v>
      </c>
      <c r="F619" s="4" t="s">
        <v>783</v>
      </c>
      <c r="G619" s="14">
        <v>11000</v>
      </c>
      <c r="H619" s="4">
        <v>0</v>
      </c>
      <c r="I619" s="14">
        <v>11000</v>
      </c>
      <c r="J619" s="14">
        <v>315.7</v>
      </c>
      <c r="K619" s="14">
        <v>0</v>
      </c>
      <c r="L619" s="14">
        <v>334.4</v>
      </c>
      <c r="M619" s="14">
        <v>25</v>
      </c>
      <c r="N619" s="14">
        <f t="shared" si="23"/>
        <v>675.09999999999991</v>
      </c>
      <c r="O619" s="14">
        <f t="shared" si="22"/>
        <v>10324.9</v>
      </c>
      <c r="Q619" s="25"/>
      <c r="R619" s="18"/>
      <c r="S619" s="18"/>
    </row>
    <row r="620" spans="1:19" ht="24.75" customHeight="1" x14ac:dyDescent="0.25">
      <c r="A620" s="4">
        <v>612</v>
      </c>
      <c r="B620" s="4" t="s">
        <v>476</v>
      </c>
      <c r="C620" s="4" t="s">
        <v>1120</v>
      </c>
      <c r="D620" s="4" t="s">
        <v>160</v>
      </c>
      <c r="E620" s="4" t="s">
        <v>775</v>
      </c>
      <c r="F620" s="4" t="s">
        <v>782</v>
      </c>
      <c r="G620" s="14">
        <v>11000</v>
      </c>
      <c r="H620" s="4">
        <v>0</v>
      </c>
      <c r="I620" s="14">
        <v>11000</v>
      </c>
      <c r="J620" s="14">
        <v>315.7</v>
      </c>
      <c r="K620" s="14">
        <v>0</v>
      </c>
      <c r="L620" s="14">
        <v>334.4</v>
      </c>
      <c r="M620" s="14">
        <v>2593.31</v>
      </c>
      <c r="N620" s="14">
        <f t="shared" si="23"/>
        <v>3243.41</v>
      </c>
      <c r="O620" s="14">
        <f t="shared" si="22"/>
        <v>7756.59</v>
      </c>
      <c r="Q620" s="25"/>
      <c r="R620" s="18"/>
      <c r="S620" s="18"/>
    </row>
    <row r="621" spans="1:19" ht="24.75" customHeight="1" x14ac:dyDescent="0.25">
      <c r="A621" s="4">
        <v>613</v>
      </c>
      <c r="B621" s="4" t="s">
        <v>490</v>
      </c>
      <c r="C621" s="4" t="s">
        <v>1120</v>
      </c>
      <c r="D621" s="4" t="s">
        <v>160</v>
      </c>
      <c r="E621" s="4" t="s">
        <v>775</v>
      </c>
      <c r="F621" s="4" t="s">
        <v>782</v>
      </c>
      <c r="G621" s="14">
        <v>11000</v>
      </c>
      <c r="H621" s="4">
        <v>0</v>
      </c>
      <c r="I621" s="14">
        <v>11000</v>
      </c>
      <c r="J621" s="14">
        <v>315.7</v>
      </c>
      <c r="K621" s="14">
        <v>0</v>
      </c>
      <c r="L621" s="14">
        <v>334.4</v>
      </c>
      <c r="M621" s="14">
        <v>25</v>
      </c>
      <c r="N621" s="14">
        <f t="shared" si="23"/>
        <v>675.09999999999991</v>
      </c>
      <c r="O621" s="14">
        <f t="shared" si="22"/>
        <v>10324.9</v>
      </c>
      <c r="Q621" s="25"/>
      <c r="R621" s="18"/>
      <c r="S621" s="18"/>
    </row>
    <row r="622" spans="1:19" ht="24.75" customHeight="1" x14ac:dyDescent="0.25">
      <c r="A622" s="4">
        <v>614</v>
      </c>
      <c r="B622" s="4" t="s">
        <v>511</v>
      </c>
      <c r="C622" s="4" t="s">
        <v>1120</v>
      </c>
      <c r="D622" s="4" t="s">
        <v>160</v>
      </c>
      <c r="E622" s="4" t="s">
        <v>775</v>
      </c>
      <c r="F622" s="4" t="s">
        <v>783</v>
      </c>
      <c r="G622" s="14">
        <v>11000</v>
      </c>
      <c r="H622" s="4">
        <v>0</v>
      </c>
      <c r="I622" s="14">
        <v>11000</v>
      </c>
      <c r="J622" s="14">
        <v>315.7</v>
      </c>
      <c r="K622" s="14">
        <v>0</v>
      </c>
      <c r="L622" s="14">
        <v>334.4</v>
      </c>
      <c r="M622" s="14">
        <v>25</v>
      </c>
      <c r="N622" s="14">
        <f t="shared" si="23"/>
        <v>675.09999999999991</v>
      </c>
      <c r="O622" s="14">
        <f t="shared" si="22"/>
        <v>10324.9</v>
      </c>
      <c r="Q622" s="25"/>
      <c r="R622" s="18"/>
      <c r="S622" s="18"/>
    </row>
    <row r="623" spans="1:19" ht="24.75" customHeight="1" x14ac:dyDescent="0.25">
      <c r="A623" s="4">
        <v>615</v>
      </c>
      <c r="B623" s="4" t="s">
        <v>527</v>
      </c>
      <c r="C623" s="4" t="s">
        <v>1120</v>
      </c>
      <c r="D623" s="4" t="s">
        <v>156</v>
      </c>
      <c r="E623" s="4" t="s">
        <v>775</v>
      </c>
      <c r="F623" s="4" t="s">
        <v>783</v>
      </c>
      <c r="G623" s="14">
        <v>11000</v>
      </c>
      <c r="H623" s="4">
        <v>0</v>
      </c>
      <c r="I623" s="14">
        <v>11000</v>
      </c>
      <c r="J623" s="14">
        <v>315.7</v>
      </c>
      <c r="K623" s="14">
        <v>0</v>
      </c>
      <c r="L623" s="14">
        <v>334.4</v>
      </c>
      <c r="M623" s="14">
        <v>25</v>
      </c>
      <c r="N623" s="14">
        <f t="shared" si="23"/>
        <v>675.09999999999991</v>
      </c>
      <c r="O623" s="14">
        <f t="shared" si="22"/>
        <v>10324.9</v>
      </c>
      <c r="Q623" s="25"/>
      <c r="R623" s="18"/>
      <c r="S623" s="18"/>
    </row>
    <row r="624" spans="1:19" ht="24.75" customHeight="1" x14ac:dyDescent="0.25">
      <c r="A624" s="4">
        <v>616</v>
      </c>
      <c r="B624" s="4" t="s">
        <v>557</v>
      </c>
      <c r="C624" s="4" t="s">
        <v>1120</v>
      </c>
      <c r="D624" s="4" t="s">
        <v>308</v>
      </c>
      <c r="E624" s="4" t="s">
        <v>775</v>
      </c>
      <c r="F624" s="4" t="s">
        <v>782</v>
      </c>
      <c r="G624" s="14">
        <v>11000</v>
      </c>
      <c r="H624" s="4">
        <v>0</v>
      </c>
      <c r="I624" s="14">
        <v>11000</v>
      </c>
      <c r="J624" s="14">
        <v>315.7</v>
      </c>
      <c r="K624" s="14">
        <v>0</v>
      </c>
      <c r="L624" s="14">
        <v>334.4</v>
      </c>
      <c r="M624" s="14">
        <v>25</v>
      </c>
      <c r="N624" s="14">
        <f t="shared" si="23"/>
        <v>675.09999999999991</v>
      </c>
      <c r="O624" s="14">
        <f t="shared" si="22"/>
        <v>10324.9</v>
      </c>
      <c r="Q624" s="25"/>
      <c r="R624" s="18"/>
      <c r="S624" s="18"/>
    </row>
    <row r="625" spans="1:19" ht="24.75" customHeight="1" x14ac:dyDescent="0.25">
      <c r="A625" s="4">
        <v>617</v>
      </c>
      <c r="B625" s="4" t="s">
        <v>559</v>
      </c>
      <c r="C625" s="4" t="s">
        <v>1120</v>
      </c>
      <c r="D625" s="4" t="s">
        <v>560</v>
      </c>
      <c r="E625" s="4" t="s">
        <v>775</v>
      </c>
      <c r="F625" s="4" t="s">
        <v>782</v>
      </c>
      <c r="G625" s="14">
        <v>15000</v>
      </c>
      <c r="H625" s="4">
        <v>0</v>
      </c>
      <c r="I625" s="14">
        <v>15000</v>
      </c>
      <c r="J625" s="14">
        <v>430.5</v>
      </c>
      <c r="K625" s="14">
        <v>0</v>
      </c>
      <c r="L625" s="14">
        <v>456</v>
      </c>
      <c r="M625" s="14">
        <v>25</v>
      </c>
      <c r="N625" s="14">
        <f t="shared" si="23"/>
        <v>911.5</v>
      </c>
      <c r="O625" s="14">
        <f t="shared" si="22"/>
        <v>14088.5</v>
      </c>
      <c r="Q625" s="25"/>
      <c r="R625" s="18"/>
      <c r="S625" s="18"/>
    </row>
    <row r="626" spans="1:19" ht="24.75" customHeight="1" x14ac:dyDescent="0.25">
      <c r="A626" s="4">
        <v>618</v>
      </c>
      <c r="B626" s="4" t="s">
        <v>573</v>
      </c>
      <c r="C626" s="4" t="s">
        <v>1120</v>
      </c>
      <c r="D626" s="4" t="s">
        <v>139</v>
      </c>
      <c r="E626" s="4" t="s">
        <v>775</v>
      </c>
      <c r="F626" s="4" t="s">
        <v>783</v>
      </c>
      <c r="G626" s="14">
        <v>11000</v>
      </c>
      <c r="H626" s="4">
        <v>0</v>
      </c>
      <c r="I626" s="14">
        <v>11000</v>
      </c>
      <c r="J626" s="14">
        <v>315.7</v>
      </c>
      <c r="K626" s="14">
        <v>0</v>
      </c>
      <c r="L626" s="14">
        <v>334.4</v>
      </c>
      <c r="M626" s="32">
        <v>3821.32</v>
      </c>
      <c r="N626" s="14">
        <f t="shared" si="23"/>
        <v>4471.42</v>
      </c>
      <c r="O626" s="14">
        <f t="shared" si="22"/>
        <v>6528.58</v>
      </c>
      <c r="Q626" s="25"/>
      <c r="R626" s="18"/>
      <c r="S626" s="18"/>
    </row>
    <row r="627" spans="1:19" ht="24.75" customHeight="1" x14ac:dyDescent="0.25">
      <c r="A627" s="4">
        <v>619</v>
      </c>
      <c r="B627" s="4" t="s">
        <v>1084</v>
      </c>
      <c r="C627" s="4" t="s">
        <v>1120</v>
      </c>
      <c r="D627" s="4" t="s">
        <v>308</v>
      </c>
      <c r="E627" s="4" t="s">
        <v>775</v>
      </c>
      <c r="F627" s="4" t="s">
        <v>782</v>
      </c>
      <c r="G627" s="14">
        <v>11000</v>
      </c>
      <c r="H627" s="4">
        <v>0</v>
      </c>
      <c r="I627" s="14">
        <f>+G627+H627</f>
        <v>11000</v>
      </c>
      <c r="J627" s="14">
        <v>315.7</v>
      </c>
      <c r="K627" s="14">
        <v>0</v>
      </c>
      <c r="L627" s="14">
        <v>334.4</v>
      </c>
      <c r="M627" s="14">
        <v>25</v>
      </c>
      <c r="N627" s="14">
        <f t="shared" si="23"/>
        <v>675.09999999999991</v>
      </c>
      <c r="O627" s="14">
        <f t="shared" si="22"/>
        <v>10324.9</v>
      </c>
      <c r="Q627" s="25"/>
      <c r="R627" s="18"/>
      <c r="S627" s="18"/>
    </row>
    <row r="628" spans="1:19" ht="24.75" customHeight="1" x14ac:dyDescent="0.25">
      <c r="A628" s="4">
        <v>620</v>
      </c>
      <c r="B628" s="4" t="s">
        <v>1089</v>
      </c>
      <c r="C628" s="4" t="s">
        <v>1120</v>
      </c>
      <c r="D628" s="4" t="s">
        <v>308</v>
      </c>
      <c r="E628" s="4" t="s">
        <v>775</v>
      </c>
      <c r="F628" s="4" t="s">
        <v>782</v>
      </c>
      <c r="G628" s="14">
        <v>11000</v>
      </c>
      <c r="H628" s="4">
        <v>0</v>
      </c>
      <c r="I628" s="14">
        <f>+G628+H628</f>
        <v>11000</v>
      </c>
      <c r="J628" s="14">
        <v>315.7</v>
      </c>
      <c r="K628" s="14">
        <v>0</v>
      </c>
      <c r="L628" s="14">
        <v>334.4</v>
      </c>
      <c r="M628" s="14">
        <v>25</v>
      </c>
      <c r="N628" s="14">
        <f t="shared" si="23"/>
        <v>675.09999999999991</v>
      </c>
      <c r="O628" s="14">
        <f t="shared" si="22"/>
        <v>10324.9</v>
      </c>
      <c r="Q628" s="25"/>
      <c r="R628" s="18"/>
      <c r="S628" s="18"/>
    </row>
    <row r="629" spans="1:19" ht="24.75" customHeight="1" x14ac:dyDescent="0.25">
      <c r="A629" s="4">
        <v>621</v>
      </c>
      <c r="B629" s="4" t="s">
        <v>617</v>
      </c>
      <c r="C629" s="4" t="s">
        <v>1120</v>
      </c>
      <c r="D629" s="4" t="s">
        <v>160</v>
      </c>
      <c r="E629" s="4" t="s">
        <v>775</v>
      </c>
      <c r="F629" s="4" t="s">
        <v>782</v>
      </c>
      <c r="G629" s="14">
        <v>11000</v>
      </c>
      <c r="H629" s="4">
        <v>0</v>
      </c>
      <c r="I629" s="14">
        <v>11000</v>
      </c>
      <c r="J629" s="14">
        <v>315.7</v>
      </c>
      <c r="K629" s="14">
        <v>0</v>
      </c>
      <c r="L629" s="14">
        <v>334.4</v>
      </c>
      <c r="M629" s="14">
        <v>25</v>
      </c>
      <c r="N629" s="14">
        <f t="shared" si="23"/>
        <v>675.09999999999991</v>
      </c>
      <c r="O629" s="14">
        <f t="shared" si="22"/>
        <v>10324.9</v>
      </c>
      <c r="Q629" s="25"/>
      <c r="R629" s="18"/>
      <c r="S629" s="18"/>
    </row>
    <row r="630" spans="1:19" ht="24.75" customHeight="1" x14ac:dyDescent="0.25">
      <c r="A630" s="4">
        <v>622</v>
      </c>
      <c r="B630" s="4" t="s">
        <v>681</v>
      </c>
      <c r="C630" s="4" t="s">
        <v>1120</v>
      </c>
      <c r="D630" s="4" t="s">
        <v>350</v>
      </c>
      <c r="E630" s="4" t="s">
        <v>776</v>
      </c>
      <c r="F630" s="4" t="s">
        <v>782</v>
      </c>
      <c r="G630" s="14">
        <v>25000</v>
      </c>
      <c r="H630" s="4">
        <v>0</v>
      </c>
      <c r="I630" s="14">
        <v>25000</v>
      </c>
      <c r="J630" s="14">
        <v>717.5</v>
      </c>
      <c r="K630" s="14">
        <v>0</v>
      </c>
      <c r="L630" s="14">
        <v>760</v>
      </c>
      <c r="M630" s="14">
        <v>25</v>
      </c>
      <c r="N630" s="14">
        <f t="shared" si="23"/>
        <v>1502.5</v>
      </c>
      <c r="O630" s="14">
        <f t="shared" si="22"/>
        <v>23497.5</v>
      </c>
      <c r="Q630" s="25"/>
      <c r="R630" s="18"/>
      <c r="S630" s="18"/>
    </row>
    <row r="631" spans="1:19" ht="24.75" customHeight="1" x14ac:dyDescent="0.25">
      <c r="A631" s="4">
        <v>623</v>
      </c>
      <c r="B631" s="4" t="s">
        <v>689</v>
      </c>
      <c r="C631" s="4" t="s">
        <v>1120</v>
      </c>
      <c r="D631" s="4" t="s">
        <v>160</v>
      </c>
      <c r="E631" s="4" t="s">
        <v>775</v>
      </c>
      <c r="F631" s="4" t="s">
        <v>782</v>
      </c>
      <c r="G631" s="14">
        <v>11000</v>
      </c>
      <c r="H631" s="4">
        <v>0</v>
      </c>
      <c r="I631" s="14">
        <v>11000</v>
      </c>
      <c r="J631" s="14">
        <v>315.7</v>
      </c>
      <c r="K631" s="14">
        <v>0</v>
      </c>
      <c r="L631" s="14">
        <v>334.4</v>
      </c>
      <c r="M631" s="14">
        <v>25</v>
      </c>
      <c r="N631" s="14">
        <f t="shared" si="23"/>
        <v>675.09999999999991</v>
      </c>
      <c r="O631" s="14">
        <f t="shared" si="22"/>
        <v>10324.9</v>
      </c>
      <c r="Q631" s="25"/>
      <c r="R631" s="18"/>
      <c r="S631" s="18"/>
    </row>
    <row r="632" spans="1:19" ht="24.75" customHeight="1" x14ac:dyDescent="0.25">
      <c r="A632" s="4">
        <v>624</v>
      </c>
      <c r="B632" s="4" t="s">
        <v>695</v>
      </c>
      <c r="C632" s="4" t="s">
        <v>1120</v>
      </c>
      <c r="D632" s="4" t="s">
        <v>139</v>
      </c>
      <c r="E632" s="4" t="s">
        <v>775</v>
      </c>
      <c r="F632" s="4" t="s">
        <v>783</v>
      </c>
      <c r="G632" s="14">
        <v>11000</v>
      </c>
      <c r="H632" s="4">
        <v>0</v>
      </c>
      <c r="I632" s="14">
        <v>11000</v>
      </c>
      <c r="J632" s="14">
        <v>315.7</v>
      </c>
      <c r="K632" s="14">
        <v>0</v>
      </c>
      <c r="L632" s="14">
        <v>334.4</v>
      </c>
      <c r="M632" s="32">
        <v>3587.42</v>
      </c>
      <c r="N632" s="14">
        <f t="shared" si="23"/>
        <v>4237.5200000000004</v>
      </c>
      <c r="O632" s="14">
        <f t="shared" si="22"/>
        <v>6762.48</v>
      </c>
      <c r="Q632" s="25"/>
      <c r="R632" s="18"/>
      <c r="S632" s="18"/>
    </row>
    <row r="633" spans="1:19" ht="24.75" customHeight="1" x14ac:dyDescent="0.25">
      <c r="A633" s="4">
        <v>625</v>
      </c>
      <c r="B633" s="4" t="s">
        <v>699</v>
      </c>
      <c r="C633" s="4" t="s">
        <v>1120</v>
      </c>
      <c r="D633" s="4" t="s">
        <v>21</v>
      </c>
      <c r="E633" s="4" t="s">
        <v>774</v>
      </c>
      <c r="F633" s="4" t="s">
        <v>782</v>
      </c>
      <c r="G633" s="14">
        <v>50000</v>
      </c>
      <c r="H633" s="4">
        <v>0</v>
      </c>
      <c r="I633" s="14">
        <v>50000</v>
      </c>
      <c r="J633" s="14">
        <v>1435</v>
      </c>
      <c r="K633" s="14">
        <v>1400.27</v>
      </c>
      <c r="L633" s="14">
        <v>1520</v>
      </c>
      <c r="M633" s="14">
        <v>3449.9</v>
      </c>
      <c r="N633" s="14">
        <f t="shared" si="23"/>
        <v>7805.17</v>
      </c>
      <c r="O633" s="14">
        <f t="shared" si="22"/>
        <v>42194.83</v>
      </c>
      <c r="Q633" s="25"/>
      <c r="R633" s="18"/>
      <c r="S633" s="18"/>
    </row>
    <row r="634" spans="1:19" ht="24.75" customHeight="1" x14ac:dyDescent="0.25">
      <c r="A634" s="4">
        <v>626</v>
      </c>
      <c r="B634" s="4" t="s">
        <v>700</v>
      </c>
      <c r="C634" s="4" t="s">
        <v>1120</v>
      </c>
      <c r="D634" s="4" t="s">
        <v>160</v>
      </c>
      <c r="E634" s="4" t="s">
        <v>775</v>
      </c>
      <c r="F634" s="4" t="s">
        <v>782</v>
      </c>
      <c r="G634" s="14">
        <v>30000</v>
      </c>
      <c r="H634" s="4">
        <v>0</v>
      </c>
      <c r="I634" s="14">
        <v>30000</v>
      </c>
      <c r="J634" s="14">
        <v>861</v>
      </c>
      <c r="K634" s="14">
        <v>0</v>
      </c>
      <c r="L634" s="14">
        <v>912</v>
      </c>
      <c r="M634" s="14">
        <v>25</v>
      </c>
      <c r="N634" s="14">
        <f t="shared" si="23"/>
        <v>1798</v>
      </c>
      <c r="O634" s="14">
        <f t="shared" ref="O634:O701" si="24">+I634-N634</f>
        <v>28202</v>
      </c>
      <c r="Q634" s="25"/>
      <c r="R634" s="18"/>
      <c r="S634" s="18"/>
    </row>
    <row r="635" spans="1:19" ht="24.75" customHeight="1" x14ac:dyDescent="0.25">
      <c r="A635" s="4">
        <v>627</v>
      </c>
      <c r="B635" s="4" t="s">
        <v>701</v>
      </c>
      <c r="C635" s="4" t="s">
        <v>1120</v>
      </c>
      <c r="D635" s="4" t="s">
        <v>21</v>
      </c>
      <c r="E635" s="4" t="s">
        <v>776</v>
      </c>
      <c r="F635" s="4" t="s">
        <v>783</v>
      </c>
      <c r="G635" s="14">
        <v>35000</v>
      </c>
      <c r="H635" s="4">
        <v>0</v>
      </c>
      <c r="I635" s="14">
        <v>35000</v>
      </c>
      <c r="J635" s="14">
        <v>1004.5</v>
      </c>
      <c r="K635" s="14">
        <v>0</v>
      </c>
      <c r="L635" s="14">
        <v>1064</v>
      </c>
      <c r="M635" s="14">
        <v>3487.45</v>
      </c>
      <c r="N635" s="14">
        <f t="shared" si="23"/>
        <v>5555.95</v>
      </c>
      <c r="O635" s="14">
        <f t="shared" si="24"/>
        <v>29444.05</v>
      </c>
      <c r="Q635" s="25"/>
      <c r="R635" s="18"/>
      <c r="S635" s="18"/>
    </row>
    <row r="636" spans="1:19" ht="24.75" customHeight="1" x14ac:dyDescent="0.25">
      <c r="A636" s="4">
        <v>628</v>
      </c>
      <c r="B636" s="4" t="s">
        <v>707</v>
      </c>
      <c r="C636" s="4" t="s">
        <v>1120</v>
      </c>
      <c r="D636" s="4" t="s">
        <v>21</v>
      </c>
      <c r="E636" s="4" t="s">
        <v>774</v>
      </c>
      <c r="F636" s="4" t="s">
        <v>782</v>
      </c>
      <c r="G636" s="14">
        <v>50000</v>
      </c>
      <c r="H636" s="4">
        <v>0</v>
      </c>
      <c r="I636" s="14">
        <v>50000</v>
      </c>
      <c r="J636" s="14">
        <v>1435</v>
      </c>
      <c r="K636" s="14">
        <v>1627.13</v>
      </c>
      <c r="L636" s="14">
        <v>1520</v>
      </c>
      <c r="M636" s="14">
        <v>1937.45</v>
      </c>
      <c r="N636" s="14">
        <f t="shared" si="23"/>
        <v>6519.58</v>
      </c>
      <c r="O636" s="14">
        <f t="shared" si="24"/>
        <v>43480.42</v>
      </c>
      <c r="Q636" s="25"/>
      <c r="R636" s="18"/>
      <c r="S636" s="18"/>
    </row>
    <row r="637" spans="1:19" ht="24.75" customHeight="1" x14ac:dyDescent="0.25">
      <c r="A637" s="4">
        <v>629</v>
      </c>
      <c r="B637" s="4" t="s">
        <v>718</v>
      </c>
      <c r="C637" s="4" t="s">
        <v>1120</v>
      </c>
      <c r="D637" s="4" t="s">
        <v>21</v>
      </c>
      <c r="E637" s="4" t="s">
        <v>776</v>
      </c>
      <c r="F637" s="4" t="s">
        <v>782</v>
      </c>
      <c r="G637" s="14">
        <v>45000</v>
      </c>
      <c r="H637" s="4">
        <v>0</v>
      </c>
      <c r="I637" s="14">
        <v>45000</v>
      </c>
      <c r="J637" s="14">
        <v>1291.5</v>
      </c>
      <c r="K637" s="14">
        <v>1148.33</v>
      </c>
      <c r="L637" s="14">
        <v>1368</v>
      </c>
      <c r="M637" s="32">
        <v>29625.32</v>
      </c>
      <c r="N637" s="14">
        <f t="shared" si="23"/>
        <v>33433.15</v>
      </c>
      <c r="O637" s="14">
        <f t="shared" si="24"/>
        <v>11566.849999999999</v>
      </c>
      <c r="Q637" s="25"/>
      <c r="R637" s="18"/>
      <c r="S637" s="18"/>
    </row>
    <row r="638" spans="1:19" ht="24.75" customHeight="1" x14ac:dyDescent="0.25">
      <c r="A638" s="4">
        <v>630</v>
      </c>
      <c r="B638" s="4" t="s">
        <v>719</v>
      </c>
      <c r="C638" s="4" t="s">
        <v>1120</v>
      </c>
      <c r="D638" s="4" t="s">
        <v>160</v>
      </c>
      <c r="E638" s="4" t="s">
        <v>775</v>
      </c>
      <c r="F638" s="4" t="s">
        <v>782</v>
      </c>
      <c r="G638" s="14">
        <v>11000</v>
      </c>
      <c r="H638" s="4">
        <v>0</v>
      </c>
      <c r="I638" s="14">
        <v>11000</v>
      </c>
      <c r="J638" s="14">
        <v>315.7</v>
      </c>
      <c r="K638" s="14">
        <v>0</v>
      </c>
      <c r="L638" s="14">
        <v>334.4</v>
      </c>
      <c r="M638" s="14">
        <v>25</v>
      </c>
      <c r="N638" s="14">
        <f t="shared" si="23"/>
        <v>675.09999999999991</v>
      </c>
      <c r="O638" s="14">
        <f t="shared" si="24"/>
        <v>10324.9</v>
      </c>
      <c r="Q638" s="25"/>
      <c r="R638" s="18"/>
      <c r="S638" s="18"/>
    </row>
    <row r="639" spans="1:19" ht="24.75" customHeight="1" x14ac:dyDescent="0.25">
      <c r="A639" s="4">
        <v>631</v>
      </c>
      <c r="B639" s="4" t="s">
        <v>747</v>
      </c>
      <c r="C639" s="4" t="s">
        <v>1120</v>
      </c>
      <c r="D639" s="4" t="s">
        <v>36</v>
      </c>
      <c r="E639" s="4" t="s">
        <v>776</v>
      </c>
      <c r="F639" s="4" t="s">
        <v>782</v>
      </c>
      <c r="G639" s="14">
        <v>50000</v>
      </c>
      <c r="H639" s="4">
        <v>0</v>
      </c>
      <c r="I639" s="14">
        <v>50000</v>
      </c>
      <c r="J639" s="14">
        <v>1435</v>
      </c>
      <c r="K639" s="14">
        <v>1854</v>
      </c>
      <c r="L639" s="14">
        <v>1520</v>
      </c>
      <c r="M639" s="32">
        <v>3660</v>
      </c>
      <c r="N639" s="14">
        <f t="shared" si="23"/>
        <v>8469</v>
      </c>
      <c r="O639" s="14">
        <f t="shared" si="24"/>
        <v>41531</v>
      </c>
      <c r="Q639" s="25"/>
      <c r="R639" s="18"/>
      <c r="S639" s="18"/>
    </row>
    <row r="640" spans="1:19" ht="24.75" customHeight="1" x14ac:dyDescent="0.25">
      <c r="A640" s="4">
        <v>632</v>
      </c>
      <c r="B640" s="4" t="s">
        <v>757</v>
      </c>
      <c r="C640" s="4" t="s">
        <v>1120</v>
      </c>
      <c r="D640" s="4" t="s">
        <v>148</v>
      </c>
      <c r="E640" s="4" t="s">
        <v>775</v>
      </c>
      <c r="F640" s="4" t="s">
        <v>782</v>
      </c>
      <c r="G640" s="14">
        <v>11000</v>
      </c>
      <c r="H640" s="4">
        <v>0</v>
      </c>
      <c r="I640" s="14">
        <v>11000</v>
      </c>
      <c r="J640" s="14">
        <v>315.7</v>
      </c>
      <c r="K640" s="14">
        <v>0</v>
      </c>
      <c r="L640" s="14">
        <v>334.4</v>
      </c>
      <c r="M640" s="14">
        <v>25</v>
      </c>
      <c r="N640" s="14">
        <f t="shared" si="23"/>
        <v>675.09999999999991</v>
      </c>
      <c r="O640" s="14">
        <f t="shared" si="24"/>
        <v>10324.9</v>
      </c>
      <c r="Q640" s="25"/>
      <c r="R640" s="18"/>
      <c r="S640" s="18"/>
    </row>
    <row r="641" spans="1:19" ht="24.75" customHeight="1" x14ac:dyDescent="0.25">
      <c r="A641" s="4">
        <v>633</v>
      </c>
      <c r="B641" s="4" t="s">
        <v>762</v>
      </c>
      <c r="C641" s="4" t="s">
        <v>1120</v>
      </c>
      <c r="D641" s="4" t="s">
        <v>21</v>
      </c>
      <c r="E641" s="4" t="s">
        <v>776</v>
      </c>
      <c r="F641" s="4" t="s">
        <v>783</v>
      </c>
      <c r="G641" s="14">
        <v>50000</v>
      </c>
      <c r="H641" s="4">
        <v>0</v>
      </c>
      <c r="I641" s="14">
        <v>50000</v>
      </c>
      <c r="J641" s="14">
        <v>1435</v>
      </c>
      <c r="K641" s="14">
        <v>1627.13</v>
      </c>
      <c r="L641" s="14">
        <v>1520</v>
      </c>
      <c r="M641" s="14">
        <v>3397.45</v>
      </c>
      <c r="N641" s="14">
        <f t="shared" si="23"/>
        <v>7979.58</v>
      </c>
      <c r="O641" s="14">
        <f t="shared" si="24"/>
        <v>42020.42</v>
      </c>
      <c r="Q641" s="25"/>
      <c r="R641" s="18"/>
      <c r="S641" s="18"/>
    </row>
    <row r="642" spans="1:19" ht="24.75" customHeight="1" x14ac:dyDescent="0.25">
      <c r="A642" s="4">
        <v>634</v>
      </c>
      <c r="B642" s="4" t="s">
        <v>1313</v>
      </c>
      <c r="C642" s="4" t="s">
        <v>1120</v>
      </c>
      <c r="D642" s="4" t="s">
        <v>308</v>
      </c>
      <c r="E642" s="4" t="s">
        <v>775</v>
      </c>
      <c r="F642" s="4" t="s">
        <v>782</v>
      </c>
      <c r="G642" s="14">
        <v>10000</v>
      </c>
      <c r="H642" s="4">
        <v>0</v>
      </c>
      <c r="I642" s="14">
        <v>10000</v>
      </c>
      <c r="J642" s="14">
        <v>287</v>
      </c>
      <c r="K642" s="14">
        <v>0</v>
      </c>
      <c r="L642" s="14">
        <f>+I642*3.04%</f>
        <v>304</v>
      </c>
      <c r="M642" s="14">
        <v>25</v>
      </c>
      <c r="N642" s="14">
        <f>+J642+K642+L642+M642</f>
        <v>616</v>
      </c>
      <c r="O642" s="14">
        <f>+I642-N642</f>
        <v>9384</v>
      </c>
      <c r="Q642" s="25"/>
      <c r="R642" s="18"/>
      <c r="S642" s="18"/>
    </row>
    <row r="643" spans="1:19" ht="24.75" customHeight="1" x14ac:dyDescent="0.25">
      <c r="A643" s="4">
        <v>635</v>
      </c>
      <c r="B643" s="4" t="s">
        <v>70</v>
      </c>
      <c r="C643" s="4" t="s">
        <v>1214</v>
      </c>
      <c r="D643" s="4" t="s">
        <v>21</v>
      </c>
      <c r="E643" s="4" t="s">
        <v>776</v>
      </c>
      <c r="F643" s="4" t="s">
        <v>782</v>
      </c>
      <c r="G643" s="14">
        <v>50000</v>
      </c>
      <c r="H643" s="4">
        <v>0</v>
      </c>
      <c r="I643" s="14">
        <v>50000</v>
      </c>
      <c r="J643" s="14">
        <v>1435</v>
      </c>
      <c r="K643" s="14">
        <v>1854</v>
      </c>
      <c r="L643" s="14">
        <v>1520</v>
      </c>
      <c r="M643" s="14">
        <v>425</v>
      </c>
      <c r="N643" s="14">
        <f t="shared" si="23"/>
        <v>5234</v>
      </c>
      <c r="O643" s="14">
        <f t="shared" si="24"/>
        <v>44766</v>
      </c>
      <c r="Q643" s="25"/>
      <c r="R643" s="18"/>
      <c r="S643" s="18"/>
    </row>
    <row r="644" spans="1:19" ht="24.75" customHeight="1" x14ac:dyDescent="0.25">
      <c r="A644" s="4">
        <v>636</v>
      </c>
      <c r="B644" s="4" t="s">
        <v>155</v>
      </c>
      <c r="C644" s="4" t="s">
        <v>1214</v>
      </c>
      <c r="D644" s="4" t="s">
        <v>156</v>
      </c>
      <c r="E644" s="4" t="s">
        <v>775</v>
      </c>
      <c r="F644" s="4" t="s">
        <v>782</v>
      </c>
      <c r="G644" s="14">
        <v>11000</v>
      </c>
      <c r="H644" s="4">
        <v>0</v>
      </c>
      <c r="I644" s="14">
        <v>11000</v>
      </c>
      <c r="J644" s="14">
        <v>315.7</v>
      </c>
      <c r="K644" s="14">
        <v>0</v>
      </c>
      <c r="L644" s="14">
        <v>334.4</v>
      </c>
      <c r="M644" s="14">
        <v>25</v>
      </c>
      <c r="N644" s="14">
        <f t="shared" si="23"/>
        <v>675.09999999999991</v>
      </c>
      <c r="O644" s="14">
        <f t="shared" si="24"/>
        <v>10324.9</v>
      </c>
      <c r="Q644" s="25"/>
      <c r="R644" s="18"/>
      <c r="S644" s="18"/>
    </row>
    <row r="645" spans="1:19" ht="24.75" customHeight="1" x14ac:dyDescent="0.25">
      <c r="A645" s="4">
        <v>637</v>
      </c>
      <c r="B645" s="4" t="s">
        <v>101</v>
      </c>
      <c r="C645" s="4" t="s">
        <v>1214</v>
      </c>
      <c r="D645" s="4" t="s">
        <v>94</v>
      </c>
      <c r="E645" s="4" t="s">
        <v>774</v>
      </c>
      <c r="F645" s="4" t="s">
        <v>782</v>
      </c>
      <c r="G645" s="14">
        <v>50000</v>
      </c>
      <c r="H645" s="4">
        <v>0</v>
      </c>
      <c r="I645" s="14">
        <v>50000</v>
      </c>
      <c r="J645" s="14">
        <v>1435</v>
      </c>
      <c r="K645" s="14">
        <v>1627.13</v>
      </c>
      <c r="L645" s="14">
        <v>1520</v>
      </c>
      <c r="M645" s="14">
        <v>2037.45</v>
      </c>
      <c r="N645" s="14">
        <f t="shared" si="23"/>
        <v>6619.58</v>
      </c>
      <c r="O645" s="14">
        <f t="shared" si="24"/>
        <v>43380.42</v>
      </c>
      <c r="Q645" s="25"/>
      <c r="R645" s="18"/>
      <c r="S645" s="18"/>
    </row>
    <row r="646" spans="1:19" ht="24.75" customHeight="1" x14ac:dyDescent="0.25">
      <c r="A646" s="4">
        <v>638</v>
      </c>
      <c r="B646" s="4" t="s">
        <v>1072</v>
      </c>
      <c r="C646" s="4" t="s">
        <v>1214</v>
      </c>
      <c r="D646" s="4" t="s">
        <v>308</v>
      </c>
      <c r="E646" s="4" t="s">
        <v>775</v>
      </c>
      <c r="F646" s="4" t="s">
        <v>782</v>
      </c>
      <c r="G646" s="14">
        <v>11000</v>
      </c>
      <c r="H646" s="4">
        <v>0</v>
      </c>
      <c r="I646" s="14">
        <v>11000</v>
      </c>
      <c r="J646" s="14">
        <v>315.7</v>
      </c>
      <c r="K646" s="14">
        <v>0</v>
      </c>
      <c r="L646" s="14">
        <v>334.4</v>
      </c>
      <c r="M646" s="32">
        <v>4950.5200000000004</v>
      </c>
      <c r="N646" s="14">
        <f t="shared" si="23"/>
        <v>5600.6200000000008</v>
      </c>
      <c r="O646" s="14">
        <f t="shared" si="24"/>
        <v>5399.3799999999992</v>
      </c>
      <c r="Q646" s="25"/>
      <c r="R646" s="18"/>
      <c r="S646" s="18"/>
    </row>
    <row r="647" spans="1:19" ht="24.75" customHeight="1" x14ac:dyDescent="0.25">
      <c r="A647" s="4">
        <v>639</v>
      </c>
      <c r="B647" s="4" t="s">
        <v>193</v>
      </c>
      <c r="C647" s="4" t="s">
        <v>1214</v>
      </c>
      <c r="D647" s="4" t="s">
        <v>188</v>
      </c>
      <c r="E647" s="4" t="s">
        <v>776</v>
      </c>
      <c r="F647" s="4" t="s">
        <v>782</v>
      </c>
      <c r="G647" s="14">
        <v>22050</v>
      </c>
      <c r="H647" s="4">
        <v>0</v>
      </c>
      <c r="I647" s="14">
        <v>22050</v>
      </c>
      <c r="J647" s="14">
        <v>632.84</v>
      </c>
      <c r="K647" s="14">
        <v>0</v>
      </c>
      <c r="L647" s="14">
        <v>670.32</v>
      </c>
      <c r="M647" s="14">
        <v>25</v>
      </c>
      <c r="N647" s="14">
        <f t="shared" si="23"/>
        <v>1328.16</v>
      </c>
      <c r="O647" s="14">
        <f t="shared" si="24"/>
        <v>20721.84</v>
      </c>
      <c r="Q647" s="25"/>
      <c r="R647" s="18"/>
      <c r="S647" s="18"/>
    </row>
    <row r="648" spans="1:19" ht="24.75" customHeight="1" x14ac:dyDescent="0.25">
      <c r="A648" s="4">
        <v>640</v>
      </c>
      <c r="B648" s="4" t="s">
        <v>224</v>
      </c>
      <c r="C648" s="4" t="s">
        <v>1214</v>
      </c>
      <c r="D648" s="4" t="s">
        <v>148</v>
      </c>
      <c r="E648" s="4" t="s">
        <v>775</v>
      </c>
      <c r="F648" s="4" t="s">
        <v>782</v>
      </c>
      <c r="G648" s="14">
        <v>11000</v>
      </c>
      <c r="H648" s="4">
        <v>0</v>
      </c>
      <c r="I648" s="14">
        <v>11000</v>
      </c>
      <c r="J648" s="14">
        <v>315.7</v>
      </c>
      <c r="K648" s="14">
        <v>0</v>
      </c>
      <c r="L648" s="14">
        <v>334.4</v>
      </c>
      <c r="M648" s="14">
        <v>25</v>
      </c>
      <c r="N648" s="14">
        <f t="shared" si="23"/>
        <v>675.09999999999991</v>
      </c>
      <c r="O648" s="14">
        <f t="shared" si="24"/>
        <v>10324.9</v>
      </c>
      <c r="Q648" s="25"/>
      <c r="R648" s="18"/>
      <c r="S648" s="18"/>
    </row>
    <row r="649" spans="1:19" ht="24.75" customHeight="1" x14ac:dyDescent="0.25">
      <c r="A649" s="4">
        <v>641</v>
      </c>
      <c r="B649" s="4" t="s">
        <v>242</v>
      </c>
      <c r="C649" s="4" t="s">
        <v>1214</v>
      </c>
      <c r="D649" s="4" t="s">
        <v>21</v>
      </c>
      <c r="E649" s="4" t="s">
        <v>776</v>
      </c>
      <c r="F649" s="4" t="s">
        <v>782</v>
      </c>
      <c r="G649" s="14">
        <v>50000</v>
      </c>
      <c r="H649" s="4">
        <v>0</v>
      </c>
      <c r="I649" s="14">
        <v>50000</v>
      </c>
      <c r="J649" s="14">
        <v>1435</v>
      </c>
      <c r="K649" s="14">
        <v>1854</v>
      </c>
      <c r="L649" s="14">
        <v>1520</v>
      </c>
      <c r="M649" s="20">
        <v>5149.1000000000004</v>
      </c>
      <c r="N649" s="14">
        <f t="shared" si="23"/>
        <v>9958.1</v>
      </c>
      <c r="O649" s="14">
        <f t="shared" si="24"/>
        <v>40041.9</v>
      </c>
      <c r="Q649" s="25"/>
      <c r="R649" s="18"/>
      <c r="S649" s="18"/>
    </row>
    <row r="650" spans="1:19" ht="24.75" customHeight="1" x14ac:dyDescent="0.25">
      <c r="A650" s="4">
        <v>642</v>
      </c>
      <c r="B650" s="4" t="s">
        <v>270</v>
      </c>
      <c r="C650" s="4" t="s">
        <v>1214</v>
      </c>
      <c r="D650" s="4" t="s">
        <v>160</v>
      </c>
      <c r="E650" s="4" t="s">
        <v>775</v>
      </c>
      <c r="F650" s="4" t="s">
        <v>782</v>
      </c>
      <c r="G650" s="20">
        <v>16500</v>
      </c>
      <c r="H650" s="1">
        <v>0</v>
      </c>
      <c r="I650" s="20">
        <v>16500</v>
      </c>
      <c r="J650" s="1">
        <v>473.55</v>
      </c>
      <c r="K650" s="1">
        <v>0</v>
      </c>
      <c r="L650" s="1">
        <v>501.6</v>
      </c>
      <c r="M650" s="32">
        <v>12511.02</v>
      </c>
      <c r="N650" s="14">
        <f t="shared" si="23"/>
        <v>13486.17</v>
      </c>
      <c r="O650" s="14">
        <f t="shared" si="24"/>
        <v>3013.83</v>
      </c>
      <c r="Q650" s="25"/>
      <c r="R650" s="18"/>
      <c r="S650" s="18"/>
    </row>
    <row r="651" spans="1:19" ht="24.75" customHeight="1" x14ac:dyDescent="0.25">
      <c r="A651" s="4">
        <v>643</v>
      </c>
      <c r="B651" s="4" t="s">
        <v>301</v>
      </c>
      <c r="C651" s="4" t="s">
        <v>1214</v>
      </c>
      <c r="D651" s="4" t="s">
        <v>160</v>
      </c>
      <c r="E651" s="4" t="s">
        <v>775</v>
      </c>
      <c r="F651" s="4" t="s">
        <v>782</v>
      </c>
      <c r="G651" s="14">
        <v>11000</v>
      </c>
      <c r="H651" s="4">
        <v>0</v>
      </c>
      <c r="I651" s="14">
        <v>11000</v>
      </c>
      <c r="J651" s="14">
        <v>315.7</v>
      </c>
      <c r="K651" s="14">
        <v>0</v>
      </c>
      <c r="L651" s="14">
        <v>334.4</v>
      </c>
      <c r="M651" s="14">
        <v>25</v>
      </c>
      <c r="N651" s="14">
        <f t="shared" si="23"/>
        <v>675.09999999999991</v>
      </c>
      <c r="O651" s="14">
        <f t="shared" si="24"/>
        <v>10324.9</v>
      </c>
      <c r="Q651" s="25"/>
      <c r="R651" s="18"/>
      <c r="S651" s="18"/>
    </row>
    <row r="652" spans="1:19" ht="24.75" customHeight="1" x14ac:dyDescent="0.25">
      <c r="A652" s="4">
        <v>644</v>
      </c>
      <c r="B652" s="4" t="s">
        <v>303</v>
      </c>
      <c r="C652" s="4" t="s">
        <v>1214</v>
      </c>
      <c r="D652" s="4" t="s">
        <v>160</v>
      </c>
      <c r="E652" s="4" t="s">
        <v>775</v>
      </c>
      <c r="F652" s="4" t="s">
        <v>782</v>
      </c>
      <c r="G652" s="14">
        <v>11000</v>
      </c>
      <c r="H652" s="4">
        <v>0</v>
      </c>
      <c r="I652" s="14">
        <v>11000</v>
      </c>
      <c r="J652" s="14">
        <v>315.7</v>
      </c>
      <c r="K652" s="14">
        <v>0</v>
      </c>
      <c r="L652" s="14">
        <v>334.4</v>
      </c>
      <c r="M652" s="14">
        <v>25</v>
      </c>
      <c r="N652" s="14">
        <f t="shared" si="23"/>
        <v>675.09999999999991</v>
      </c>
      <c r="O652" s="14">
        <f t="shared" si="24"/>
        <v>10324.9</v>
      </c>
      <c r="Q652" s="25"/>
      <c r="R652" s="18"/>
      <c r="S652" s="18"/>
    </row>
    <row r="653" spans="1:19" ht="24.75" customHeight="1" x14ac:dyDescent="0.25">
      <c r="A653" s="4">
        <v>645</v>
      </c>
      <c r="B653" s="4" t="s">
        <v>306</v>
      </c>
      <c r="C653" s="4" t="s">
        <v>1214</v>
      </c>
      <c r="D653" s="4" t="s">
        <v>21</v>
      </c>
      <c r="E653" s="4" t="s">
        <v>776</v>
      </c>
      <c r="F653" s="4" t="s">
        <v>782</v>
      </c>
      <c r="G653" s="14">
        <v>50000</v>
      </c>
      <c r="H653" s="4">
        <v>0</v>
      </c>
      <c r="I653" s="14">
        <v>50000</v>
      </c>
      <c r="J653" s="14">
        <v>1435</v>
      </c>
      <c r="K653" s="14">
        <v>1854</v>
      </c>
      <c r="L653" s="14">
        <v>1520</v>
      </c>
      <c r="M653" s="14">
        <v>525</v>
      </c>
      <c r="N653" s="14">
        <f t="shared" si="23"/>
        <v>5334</v>
      </c>
      <c r="O653" s="14">
        <f t="shared" si="24"/>
        <v>44666</v>
      </c>
      <c r="Q653" s="25"/>
      <c r="R653" s="18"/>
      <c r="S653" s="18"/>
    </row>
    <row r="654" spans="1:19" ht="24.75" customHeight="1" x14ac:dyDescent="0.25">
      <c r="A654" s="4">
        <v>646</v>
      </c>
      <c r="B654" s="4" t="s">
        <v>309</v>
      </c>
      <c r="C654" s="4" t="s">
        <v>1214</v>
      </c>
      <c r="D654" s="4" t="s">
        <v>160</v>
      </c>
      <c r="E654" s="4" t="s">
        <v>775</v>
      </c>
      <c r="F654" s="4" t="s">
        <v>782</v>
      </c>
      <c r="G654" s="14">
        <v>11000</v>
      </c>
      <c r="H654" s="4">
        <v>0</v>
      </c>
      <c r="I654" s="14">
        <v>11000</v>
      </c>
      <c r="J654" s="14">
        <v>315.7</v>
      </c>
      <c r="K654" s="14">
        <v>0</v>
      </c>
      <c r="L654" s="14">
        <v>334.4</v>
      </c>
      <c r="M654" s="14">
        <v>25</v>
      </c>
      <c r="N654" s="14">
        <f t="shared" si="23"/>
        <v>675.09999999999991</v>
      </c>
      <c r="O654" s="14">
        <f t="shared" si="24"/>
        <v>10324.9</v>
      </c>
      <c r="Q654" s="25"/>
      <c r="R654" s="18"/>
      <c r="S654" s="18"/>
    </row>
    <row r="655" spans="1:19" ht="24.75" customHeight="1" x14ac:dyDescent="0.25">
      <c r="A655" s="4">
        <v>647</v>
      </c>
      <c r="B655" s="4" t="s">
        <v>307</v>
      </c>
      <c r="C655" s="4" t="s">
        <v>1214</v>
      </c>
      <c r="D655" s="4" t="s">
        <v>308</v>
      </c>
      <c r="E655" s="4" t="s">
        <v>775</v>
      </c>
      <c r="F655" s="4" t="s">
        <v>782</v>
      </c>
      <c r="G655" s="14">
        <v>11000</v>
      </c>
      <c r="H655" s="4">
        <v>0</v>
      </c>
      <c r="I655" s="14">
        <v>11000</v>
      </c>
      <c r="J655" s="14">
        <v>315.7</v>
      </c>
      <c r="K655" s="14">
        <v>0</v>
      </c>
      <c r="L655" s="14">
        <v>334.4</v>
      </c>
      <c r="M655" s="14">
        <v>25</v>
      </c>
      <c r="N655" s="14">
        <f t="shared" si="23"/>
        <v>675.09999999999991</v>
      </c>
      <c r="O655" s="14">
        <f t="shared" si="24"/>
        <v>10324.9</v>
      </c>
      <c r="Q655" s="25"/>
      <c r="R655" s="18"/>
      <c r="S655" s="18"/>
    </row>
    <row r="656" spans="1:19" ht="24.75" customHeight="1" x14ac:dyDescent="0.25">
      <c r="A656" s="4">
        <v>648</v>
      </c>
      <c r="B656" s="4" t="s">
        <v>328</v>
      </c>
      <c r="C656" s="4" t="s">
        <v>1214</v>
      </c>
      <c r="D656" s="4" t="s">
        <v>21</v>
      </c>
      <c r="E656" s="4" t="s">
        <v>776</v>
      </c>
      <c r="F656" s="4" t="s">
        <v>782</v>
      </c>
      <c r="G656" s="14">
        <v>40000</v>
      </c>
      <c r="H656" s="4">
        <v>0</v>
      </c>
      <c r="I656" s="14">
        <v>40000</v>
      </c>
      <c r="J656" s="14">
        <v>1148</v>
      </c>
      <c r="K656" s="14">
        <v>442.65</v>
      </c>
      <c r="L656" s="14">
        <v>1216</v>
      </c>
      <c r="M656" s="14">
        <v>525</v>
      </c>
      <c r="N656" s="14">
        <f t="shared" si="23"/>
        <v>3331.65</v>
      </c>
      <c r="O656" s="14">
        <f t="shared" si="24"/>
        <v>36668.35</v>
      </c>
      <c r="Q656" s="25"/>
      <c r="R656" s="18"/>
      <c r="S656" s="18"/>
    </row>
    <row r="657" spans="1:19" ht="24.75" customHeight="1" x14ac:dyDescent="0.25">
      <c r="A657" s="4">
        <v>649</v>
      </c>
      <c r="B657" s="4" t="s">
        <v>348</v>
      </c>
      <c r="C657" s="4" t="s">
        <v>1214</v>
      </c>
      <c r="D657" s="4" t="s">
        <v>349</v>
      </c>
      <c r="E657" s="4" t="s">
        <v>776</v>
      </c>
      <c r="F657" s="4" t="s">
        <v>782</v>
      </c>
      <c r="G657" s="14">
        <v>40000</v>
      </c>
      <c r="H657" s="4">
        <v>0</v>
      </c>
      <c r="I657" s="14">
        <v>40000</v>
      </c>
      <c r="J657" s="14">
        <v>1148</v>
      </c>
      <c r="K657" s="14">
        <v>442.65</v>
      </c>
      <c r="L657" s="14">
        <v>1216</v>
      </c>
      <c r="M657" s="14">
        <v>8797.11</v>
      </c>
      <c r="N657" s="14">
        <f t="shared" si="23"/>
        <v>11603.76</v>
      </c>
      <c r="O657" s="14">
        <f t="shared" si="24"/>
        <v>28396.239999999998</v>
      </c>
      <c r="Q657" s="25"/>
      <c r="R657" s="18"/>
      <c r="S657" s="18"/>
    </row>
    <row r="658" spans="1:19" ht="24.75" customHeight="1" x14ac:dyDescent="0.25">
      <c r="A658" s="4">
        <v>650</v>
      </c>
      <c r="B658" s="4" t="s">
        <v>371</v>
      </c>
      <c r="C658" s="4" t="s">
        <v>1214</v>
      </c>
      <c r="D658" s="4" t="s">
        <v>156</v>
      </c>
      <c r="E658" s="4" t="s">
        <v>775</v>
      </c>
      <c r="F658" s="4" t="s">
        <v>782</v>
      </c>
      <c r="G658" s="14">
        <v>11000</v>
      </c>
      <c r="H658" s="4">
        <v>0</v>
      </c>
      <c r="I658" s="14">
        <v>11000</v>
      </c>
      <c r="J658" s="14">
        <v>315.7</v>
      </c>
      <c r="K658" s="14">
        <v>0</v>
      </c>
      <c r="L658" s="14">
        <v>334.4</v>
      </c>
      <c r="M658" s="14">
        <v>1537.45</v>
      </c>
      <c r="N658" s="14">
        <f t="shared" si="23"/>
        <v>2187.5500000000002</v>
      </c>
      <c r="O658" s="14">
        <f t="shared" si="24"/>
        <v>8812.4500000000007</v>
      </c>
      <c r="Q658" s="25"/>
      <c r="R658" s="18"/>
      <c r="S658" s="18"/>
    </row>
    <row r="659" spans="1:19" ht="24.75" customHeight="1" x14ac:dyDescent="0.25">
      <c r="A659" s="4">
        <v>651</v>
      </c>
      <c r="B659" s="4" t="s">
        <v>377</v>
      </c>
      <c r="C659" s="4" t="s">
        <v>1214</v>
      </c>
      <c r="D659" s="4" t="s">
        <v>21</v>
      </c>
      <c r="E659" s="4" t="s">
        <v>776</v>
      </c>
      <c r="F659" s="4" t="s">
        <v>782</v>
      </c>
      <c r="G659" s="14">
        <v>50000</v>
      </c>
      <c r="H659" s="4">
        <v>0</v>
      </c>
      <c r="I659" s="14">
        <v>50000</v>
      </c>
      <c r="J659" s="14">
        <v>1435</v>
      </c>
      <c r="K659" s="14">
        <v>1854</v>
      </c>
      <c r="L659" s="14">
        <v>1520</v>
      </c>
      <c r="M659" s="14">
        <v>14404.42</v>
      </c>
      <c r="N659" s="14">
        <f t="shared" si="23"/>
        <v>19213.419999999998</v>
      </c>
      <c r="O659" s="14">
        <f t="shared" si="24"/>
        <v>30786.58</v>
      </c>
      <c r="Q659" s="25"/>
      <c r="R659" s="18"/>
      <c r="S659" s="18"/>
    </row>
    <row r="660" spans="1:19" ht="24.75" customHeight="1" x14ac:dyDescent="0.25">
      <c r="A660" s="4">
        <v>652</v>
      </c>
      <c r="B660" s="4" t="s">
        <v>396</v>
      </c>
      <c r="C660" s="4" t="s">
        <v>1214</v>
      </c>
      <c r="D660" s="4" t="s">
        <v>21</v>
      </c>
      <c r="E660" s="4" t="s">
        <v>776</v>
      </c>
      <c r="F660" s="4" t="s">
        <v>783</v>
      </c>
      <c r="G660" s="14">
        <v>40000</v>
      </c>
      <c r="H660" s="4">
        <v>0</v>
      </c>
      <c r="I660" s="14">
        <v>40000</v>
      </c>
      <c r="J660" s="14">
        <v>1148</v>
      </c>
      <c r="K660" s="14">
        <v>215.78</v>
      </c>
      <c r="L660" s="14">
        <v>1216</v>
      </c>
      <c r="M660" s="14">
        <v>1637.45</v>
      </c>
      <c r="N660" s="14">
        <f t="shared" si="23"/>
        <v>4217.2299999999996</v>
      </c>
      <c r="O660" s="14">
        <f t="shared" si="24"/>
        <v>35782.770000000004</v>
      </c>
      <c r="Q660" s="25"/>
      <c r="R660" s="18"/>
      <c r="S660" s="18"/>
    </row>
    <row r="661" spans="1:19" ht="24.75" customHeight="1" x14ac:dyDescent="0.25">
      <c r="A661" s="4">
        <v>653</v>
      </c>
      <c r="B661" s="4" t="s">
        <v>404</v>
      </c>
      <c r="C661" s="4" t="s">
        <v>1214</v>
      </c>
      <c r="D661" s="4" t="s">
        <v>349</v>
      </c>
      <c r="E661" s="4" t="s">
        <v>774</v>
      </c>
      <c r="F661" s="4" t="s">
        <v>782</v>
      </c>
      <c r="G661" s="14">
        <v>40000</v>
      </c>
      <c r="H661" s="4">
        <v>0</v>
      </c>
      <c r="I661" s="14">
        <v>40000</v>
      </c>
      <c r="J661" s="14">
        <v>1148</v>
      </c>
      <c r="K661" s="14">
        <v>442.65</v>
      </c>
      <c r="L661" s="14">
        <v>1216</v>
      </c>
      <c r="M661" s="32">
        <v>7371.13</v>
      </c>
      <c r="N661" s="14">
        <f t="shared" si="23"/>
        <v>10177.780000000001</v>
      </c>
      <c r="O661" s="14">
        <f t="shared" si="24"/>
        <v>29822.22</v>
      </c>
      <c r="Q661" s="25"/>
      <c r="R661" s="18"/>
      <c r="S661" s="18"/>
    </row>
    <row r="662" spans="1:19" ht="24.75" customHeight="1" x14ac:dyDescent="0.25">
      <c r="A662" s="4">
        <v>654</v>
      </c>
      <c r="B662" s="4" t="s">
        <v>510</v>
      </c>
      <c r="C662" s="4" t="s">
        <v>1214</v>
      </c>
      <c r="D662" s="4" t="s">
        <v>160</v>
      </c>
      <c r="E662" s="4" t="s">
        <v>775</v>
      </c>
      <c r="F662" s="4" t="s">
        <v>782</v>
      </c>
      <c r="G662" s="14">
        <v>11000</v>
      </c>
      <c r="H662" s="4">
        <v>0</v>
      </c>
      <c r="I662" s="14">
        <v>11000</v>
      </c>
      <c r="J662" s="14">
        <v>315.7</v>
      </c>
      <c r="K662" s="14">
        <v>0</v>
      </c>
      <c r="L662" s="14">
        <v>334.4</v>
      </c>
      <c r="M662" s="14">
        <v>25</v>
      </c>
      <c r="N662" s="14">
        <f t="shared" si="23"/>
        <v>675.09999999999991</v>
      </c>
      <c r="O662" s="14">
        <f t="shared" si="24"/>
        <v>10324.9</v>
      </c>
      <c r="Q662" s="25"/>
      <c r="R662" s="18"/>
      <c r="S662" s="18"/>
    </row>
    <row r="663" spans="1:19" ht="24.75" customHeight="1" x14ac:dyDescent="0.25">
      <c r="A663" s="4">
        <v>655</v>
      </c>
      <c r="B663" s="4" t="s">
        <v>512</v>
      </c>
      <c r="C663" s="4" t="s">
        <v>1214</v>
      </c>
      <c r="D663" s="4" t="s">
        <v>160</v>
      </c>
      <c r="E663" s="4" t="s">
        <v>775</v>
      </c>
      <c r="F663" s="4" t="s">
        <v>782</v>
      </c>
      <c r="G663" s="14">
        <v>11000</v>
      </c>
      <c r="H663" s="4">
        <v>0</v>
      </c>
      <c r="I663" s="14">
        <v>11000</v>
      </c>
      <c r="J663" s="14">
        <v>315.7</v>
      </c>
      <c r="K663" s="14">
        <v>0</v>
      </c>
      <c r="L663" s="14">
        <v>334.4</v>
      </c>
      <c r="M663" s="14">
        <v>25</v>
      </c>
      <c r="N663" s="14">
        <f t="shared" si="23"/>
        <v>675.09999999999991</v>
      </c>
      <c r="O663" s="14">
        <f t="shared" si="24"/>
        <v>10324.9</v>
      </c>
      <c r="Q663" s="25"/>
      <c r="R663" s="18"/>
      <c r="S663" s="18"/>
    </row>
    <row r="664" spans="1:19" ht="24.75" customHeight="1" x14ac:dyDescent="0.25">
      <c r="A664" s="4">
        <v>656</v>
      </c>
      <c r="B664" s="4" t="s">
        <v>517</v>
      </c>
      <c r="C664" s="4" t="s">
        <v>1214</v>
      </c>
      <c r="D664" s="4" t="s">
        <v>160</v>
      </c>
      <c r="E664" s="4" t="s">
        <v>775</v>
      </c>
      <c r="F664" s="4" t="s">
        <v>782</v>
      </c>
      <c r="G664" s="14">
        <v>11000</v>
      </c>
      <c r="H664" s="4">
        <v>0</v>
      </c>
      <c r="I664" s="14">
        <v>11000</v>
      </c>
      <c r="J664" s="14">
        <v>315.7</v>
      </c>
      <c r="K664" s="14">
        <v>0</v>
      </c>
      <c r="L664" s="14">
        <v>334.4</v>
      </c>
      <c r="M664" s="14">
        <v>25</v>
      </c>
      <c r="N664" s="14">
        <f t="shared" si="23"/>
        <v>675.09999999999991</v>
      </c>
      <c r="O664" s="14">
        <f t="shared" si="24"/>
        <v>10324.9</v>
      </c>
      <c r="Q664" s="25"/>
      <c r="R664" s="18"/>
      <c r="S664" s="18"/>
    </row>
    <row r="665" spans="1:19" ht="24.75" customHeight="1" x14ac:dyDescent="0.25">
      <c r="A665" s="4">
        <v>657</v>
      </c>
      <c r="B665" s="4" t="s">
        <v>561</v>
      </c>
      <c r="C665" s="4" t="s">
        <v>1214</v>
      </c>
      <c r="D665" s="4" t="s">
        <v>160</v>
      </c>
      <c r="E665" s="4" t="s">
        <v>775</v>
      </c>
      <c r="F665" s="4" t="s">
        <v>782</v>
      </c>
      <c r="G665" s="14">
        <v>11000</v>
      </c>
      <c r="H665" s="4">
        <v>0</v>
      </c>
      <c r="I665" s="14">
        <v>11000</v>
      </c>
      <c r="J665" s="14">
        <v>315.7</v>
      </c>
      <c r="K665" s="14">
        <v>0</v>
      </c>
      <c r="L665" s="14">
        <v>334.4</v>
      </c>
      <c r="M665" s="14">
        <v>825</v>
      </c>
      <c r="N665" s="14">
        <f t="shared" si="23"/>
        <v>1475.1</v>
      </c>
      <c r="O665" s="14">
        <f t="shared" si="24"/>
        <v>9524.9</v>
      </c>
      <c r="Q665" s="25"/>
      <c r="R665" s="18"/>
      <c r="S665" s="18"/>
    </row>
    <row r="666" spans="1:19" ht="24.75" customHeight="1" x14ac:dyDescent="0.25">
      <c r="A666" s="4">
        <v>658</v>
      </c>
      <c r="B666" s="4" t="s">
        <v>569</v>
      </c>
      <c r="C666" s="4" t="s">
        <v>1214</v>
      </c>
      <c r="D666" s="4" t="s">
        <v>308</v>
      </c>
      <c r="E666" s="4" t="s">
        <v>775</v>
      </c>
      <c r="F666" s="4" t="s">
        <v>782</v>
      </c>
      <c r="G666" s="14">
        <v>11000</v>
      </c>
      <c r="H666" s="4">
        <v>0</v>
      </c>
      <c r="I666" s="14">
        <v>11000</v>
      </c>
      <c r="J666" s="14">
        <v>315.7</v>
      </c>
      <c r="K666" s="14">
        <v>0</v>
      </c>
      <c r="L666" s="14">
        <v>334.4</v>
      </c>
      <c r="M666" s="14">
        <v>25</v>
      </c>
      <c r="N666" s="14">
        <f t="shared" si="23"/>
        <v>675.09999999999991</v>
      </c>
      <c r="O666" s="14">
        <f t="shared" si="24"/>
        <v>10324.9</v>
      </c>
      <c r="Q666" s="25"/>
      <c r="R666" s="18"/>
      <c r="S666" s="18"/>
    </row>
    <row r="667" spans="1:19" ht="24.75" customHeight="1" x14ac:dyDescent="0.25">
      <c r="A667" s="4">
        <v>659</v>
      </c>
      <c r="B667" s="4" t="s">
        <v>570</v>
      </c>
      <c r="C667" s="4" t="s">
        <v>1214</v>
      </c>
      <c r="D667" s="4" t="s">
        <v>308</v>
      </c>
      <c r="E667" s="4" t="s">
        <v>775</v>
      </c>
      <c r="F667" s="4" t="s">
        <v>782</v>
      </c>
      <c r="G667" s="14">
        <v>11000</v>
      </c>
      <c r="H667" s="4">
        <v>0</v>
      </c>
      <c r="I667" s="14">
        <v>11000</v>
      </c>
      <c r="J667" s="14">
        <v>315.7</v>
      </c>
      <c r="K667" s="14">
        <v>0</v>
      </c>
      <c r="L667" s="14">
        <v>334.4</v>
      </c>
      <c r="M667" s="14">
        <v>25</v>
      </c>
      <c r="N667" s="14">
        <f t="shared" si="23"/>
        <v>675.09999999999991</v>
      </c>
      <c r="O667" s="14">
        <f t="shared" si="24"/>
        <v>10324.9</v>
      </c>
      <c r="Q667" s="25"/>
      <c r="R667" s="18"/>
      <c r="S667" s="18"/>
    </row>
    <row r="668" spans="1:19" ht="24.75" customHeight="1" x14ac:dyDescent="0.25">
      <c r="A668" s="4">
        <v>660</v>
      </c>
      <c r="B668" s="4" t="s">
        <v>571</v>
      </c>
      <c r="C668" s="4" t="s">
        <v>1214</v>
      </c>
      <c r="D668" s="4" t="s">
        <v>308</v>
      </c>
      <c r="E668" s="4" t="s">
        <v>775</v>
      </c>
      <c r="F668" s="4" t="s">
        <v>782</v>
      </c>
      <c r="G668" s="14">
        <v>11000</v>
      </c>
      <c r="H668" s="4">
        <v>0</v>
      </c>
      <c r="I668" s="14">
        <v>11000</v>
      </c>
      <c r="J668" s="14">
        <v>315.7</v>
      </c>
      <c r="K668" s="14">
        <v>0</v>
      </c>
      <c r="L668" s="14">
        <v>334.4</v>
      </c>
      <c r="M668" s="14">
        <v>25</v>
      </c>
      <c r="N668" s="14">
        <f t="shared" si="23"/>
        <v>675.09999999999991</v>
      </c>
      <c r="O668" s="14">
        <f t="shared" si="24"/>
        <v>10324.9</v>
      </c>
      <c r="Q668" s="25"/>
      <c r="R668" s="18"/>
      <c r="S668" s="18"/>
    </row>
    <row r="669" spans="1:19" ht="24.75" customHeight="1" x14ac:dyDescent="0.25">
      <c r="A669" s="4">
        <v>661</v>
      </c>
      <c r="B669" s="4" t="s">
        <v>572</v>
      </c>
      <c r="C669" s="4" t="s">
        <v>1214</v>
      </c>
      <c r="D669" s="4" t="s">
        <v>308</v>
      </c>
      <c r="E669" s="4" t="s">
        <v>775</v>
      </c>
      <c r="F669" s="4" t="s">
        <v>782</v>
      </c>
      <c r="G669" s="14">
        <v>11000</v>
      </c>
      <c r="H669" s="4">
        <v>0</v>
      </c>
      <c r="I669" s="14">
        <v>11000</v>
      </c>
      <c r="J669" s="14">
        <v>315.7</v>
      </c>
      <c r="K669" s="14">
        <v>0</v>
      </c>
      <c r="L669" s="14">
        <v>334.4</v>
      </c>
      <c r="M669" s="14">
        <v>25</v>
      </c>
      <c r="N669" s="14">
        <f t="shared" si="23"/>
        <v>675.09999999999991</v>
      </c>
      <c r="O669" s="14">
        <f t="shared" si="24"/>
        <v>10324.9</v>
      </c>
      <c r="Q669" s="25"/>
      <c r="R669" s="18"/>
      <c r="S669" s="18"/>
    </row>
    <row r="670" spans="1:19" ht="24.75" customHeight="1" x14ac:dyDescent="0.25">
      <c r="A670" s="4">
        <v>662</v>
      </c>
      <c r="B670" s="1" t="s">
        <v>1154</v>
      </c>
      <c r="C670" s="4" t="s">
        <v>1214</v>
      </c>
      <c r="D670" s="4" t="s">
        <v>556</v>
      </c>
      <c r="E670" s="4" t="s">
        <v>775</v>
      </c>
      <c r="F670" s="4" t="s">
        <v>782</v>
      </c>
      <c r="G670" s="14">
        <v>11000</v>
      </c>
      <c r="H670" s="4">
        <v>0</v>
      </c>
      <c r="I670" s="14">
        <f>+G670+H670</f>
        <v>11000</v>
      </c>
      <c r="J670" s="14">
        <v>315.7</v>
      </c>
      <c r="K670" s="14">
        <v>0</v>
      </c>
      <c r="L670" s="14">
        <v>334.4</v>
      </c>
      <c r="M670" s="14">
        <v>25</v>
      </c>
      <c r="N670" s="14">
        <f t="shared" si="23"/>
        <v>675.09999999999991</v>
      </c>
      <c r="O670" s="14">
        <f t="shared" si="24"/>
        <v>10324.9</v>
      </c>
      <c r="Q670" s="25"/>
      <c r="R670" s="18"/>
      <c r="S670" s="18"/>
    </row>
    <row r="671" spans="1:19" ht="24.75" customHeight="1" x14ac:dyDescent="0.25">
      <c r="A671" s="4">
        <v>663</v>
      </c>
      <c r="B671" s="1" t="s">
        <v>1162</v>
      </c>
      <c r="C671" s="4" t="s">
        <v>1214</v>
      </c>
      <c r="D671" s="4" t="s">
        <v>160</v>
      </c>
      <c r="E671" s="4" t="s">
        <v>775</v>
      </c>
      <c r="F671" s="4" t="s">
        <v>782</v>
      </c>
      <c r="G671" s="14">
        <v>11000</v>
      </c>
      <c r="H671" s="4">
        <v>0</v>
      </c>
      <c r="I671" s="14">
        <f>+G671+H671</f>
        <v>11000</v>
      </c>
      <c r="J671" s="14">
        <v>315.7</v>
      </c>
      <c r="K671" s="14">
        <v>0</v>
      </c>
      <c r="L671" s="14">
        <v>334.4</v>
      </c>
      <c r="M671" s="14">
        <v>25</v>
      </c>
      <c r="N671" s="14">
        <f t="shared" si="23"/>
        <v>675.09999999999991</v>
      </c>
      <c r="O671" s="14">
        <f t="shared" si="24"/>
        <v>10324.9</v>
      </c>
      <c r="Q671" s="25"/>
      <c r="R671" s="18"/>
      <c r="S671" s="18"/>
    </row>
    <row r="672" spans="1:19" ht="24.75" customHeight="1" x14ac:dyDescent="0.25">
      <c r="A672" s="4">
        <v>664</v>
      </c>
      <c r="B672" s="4" t="s">
        <v>1079</v>
      </c>
      <c r="C672" s="4" t="s">
        <v>1214</v>
      </c>
      <c r="D672" s="4" t="s">
        <v>308</v>
      </c>
      <c r="E672" s="4" t="s">
        <v>775</v>
      </c>
      <c r="F672" s="4" t="s">
        <v>782</v>
      </c>
      <c r="G672" s="14">
        <v>10000</v>
      </c>
      <c r="H672" s="4">
        <v>0</v>
      </c>
      <c r="I672" s="14">
        <f>+G672+H672</f>
        <v>10000</v>
      </c>
      <c r="J672" s="14">
        <v>287</v>
      </c>
      <c r="K672" s="14">
        <v>0</v>
      </c>
      <c r="L672" s="14">
        <v>304</v>
      </c>
      <c r="M672" s="14">
        <v>25</v>
      </c>
      <c r="N672" s="14">
        <f t="shared" si="23"/>
        <v>616</v>
      </c>
      <c r="O672" s="14">
        <f t="shared" si="24"/>
        <v>9384</v>
      </c>
      <c r="Q672" s="25"/>
      <c r="R672" s="18"/>
      <c r="S672" s="18"/>
    </row>
    <row r="673" spans="1:19" ht="24.75" customHeight="1" x14ac:dyDescent="0.25">
      <c r="A673" s="4">
        <v>665</v>
      </c>
      <c r="B673" s="4" t="s">
        <v>575</v>
      </c>
      <c r="C673" s="4" t="s">
        <v>1214</v>
      </c>
      <c r="D673" s="4" t="s">
        <v>308</v>
      </c>
      <c r="E673" s="4" t="s">
        <v>775</v>
      </c>
      <c r="F673" s="4" t="s">
        <v>782</v>
      </c>
      <c r="G673" s="14">
        <v>11000</v>
      </c>
      <c r="H673" s="4">
        <v>0</v>
      </c>
      <c r="I673" s="14">
        <v>11000</v>
      </c>
      <c r="J673" s="14">
        <v>315.7</v>
      </c>
      <c r="K673" s="14">
        <v>0</v>
      </c>
      <c r="L673" s="14">
        <v>334.4</v>
      </c>
      <c r="M673" s="14">
        <v>25</v>
      </c>
      <c r="N673" s="14">
        <f t="shared" si="23"/>
        <v>675.09999999999991</v>
      </c>
      <c r="O673" s="14">
        <f t="shared" si="24"/>
        <v>10324.9</v>
      </c>
      <c r="Q673" s="25"/>
      <c r="R673" s="18"/>
      <c r="S673" s="18"/>
    </row>
    <row r="674" spans="1:19" ht="24.75" customHeight="1" x14ac:dyDescent="0.25">
      <c r="A674" s="4">
        <v>666</v>
      </c>
      <c r="B674" s="4" t="s">
        <v>576</v>
      </c>
      <c r="C674" s="4" t="s">
        <v>1214</v>
      </c>
      <c r="D674" s="4" t="s">
        <v>308</v>
      </c>
      <c r="E674" s="4" t="s">
        <v>775</v>
      </c>
      <c r="F674" s="4" t="s">
        <v>782</v>
      </c>
      <c r="G674" s="14">
        <v>11000</v>
      </c>
      <c r="H674" s="4">
        <v>0</v>
      </c>
      <c r="I674" s="14">
        <v>11000</v>
      </c>
      <c r="J674" s="14">
        <v>315.7</v>
      </c>
      <c r="K674" s="14">
        <v>0</v>
      </c>
      <c r="L674" s="14">
        <v>334.4</v>
      </c>
      <c r="M674" s="14">
        <v>25</v>
      </c>
      <c r="N674" s="14">
        <f t="shared" si="23"/>
        <v>675.09999999999991</v>
      </c>
      <c r="O674" s="14">
        <f t="shared" si="24"/>
        <v>10324.9</v>
      </c>
      <c r="Q674" s="25"/>
      <c r="R674" s="18"/>
      <c r="S674" s="18"/>
    </row>
    <row r="675" spans="1:19" ht="24.75" customHeight="1" x14ac:dyDescent="0.25">
      <c r="A675" s="4">
        <v>667</v>
      </c>
      <c r="B675" s="4" t="s">
        <v>577</v>
      </c>
      <c r="C675" s="4" t="s">
        <v>1214</v>
      </c>
      <c r="D675" s="4" t="s">
        <v>308</v>
      </c>
      <c r="E675" s="4" t="s">
        <v>775</v>
      </c>
      <c r="F675" s="4" t="s">
        <v>782</v>
      </c>
      <c r="G675" s="14">
        <v>11000</v>
      </c>
      <c r="H675" s="4">
        <v>0</v>
      </c>
      <c r="I675" s="14">
        <v>11000</v>
      </c>
      <c r="J675" s="14">
        <v>315.7</v>
      </c>
      <c r="K675" s="14">
        <v>0</v>
      </c>
      <c r="L675" s="14">
        <v>334.4</v>
      </c>
      <c r="M675" s="14">
        <v>25</v>
      </c>
      <c r="N675" s="14">
        <f t="shared" ref="N675:N720" si="25">+J675+K675+L675+M675</f>
        <v>675.09999999999991</v>
      </c>
      <c r="O675" s="14">
        <f t="shared" si="24"/>
        <v>10324.9</v>
      </c>
      <c r="Q675" s="25"/>
      <c r="R675" s="18"/>
      <c r="S675" s="18"/>
    </row>
    <row r="676" spans="1:19" ht="24.75" customHeight="1" x14ac:dyDescent="0.25">
      <c r="A676" s="4">
        <v>668</v>
      </c>
      <c r="B676" s="4" t="s">
        <v>592</v>
      </c>
      <c r="C676" s="4" t="s">
        <v>1214</v>
      </c>
      <c r="D676" s="4" t="s">
        <v>21</v>
      </c>
      <c r="E676" s="4" t="s">
        <v>776</v>
      </c>
      <c r="F676" s="4" t="s">
        <v>782</v>
      </c>
      <c r="G676" s="14">
        <v>50000</v>
      </c>
      <c r="H676" s="4">
        <v>0</v>
      </c>
      <c r="I676" s="14">
        <v>50000</v>
      </c>
      <c r="J676" s="14">
        <v>1435</v>
      </c>
      <c r="K676" s="14">
        <v>1400.27</v>
      </c>
      <c r="L676" s="14">
        <v>1520</v>
      </c>
      <c r="M676" s="32">
        <v>13787.44</v>
      </c>
      <c r="N676" s="14">
        <f t="shared" si="25"/>
        <v>18142.71</v>
      </c>
      <c r="O676" s="14">
        <f t="shared" si="24"/>
        <v>31857.29</v>
      </c>
      <c r="Q676" s="25"/>
      <c r="R676" s="18"/>
      <c r="S676" s="18"/>
    </row>
    <row r="677" spans="1:19" ht="24.75" customHeight="1" x14ac:dyDescent="0.25">
      <c r="A677" s="4">
        <v>669</v>
      </c>
      <c r="B677" s="4" t="s">
        <v>618</v>
      </c>
      <c r="C677" s="4" t="s">
        <v>1214</v>
      </c>
      <c r="D677" s="4" t="s">
        <v>160</v>
      </c>
      <c r="E677" s="4" t="s">
        <v>775</v>
      </c>
      <c r="F677" s="4" t="s">
        <v>782</v>
      </c>
      <c r="G677" s="14">
        <v>11000</v>
      </c>
      <c r="H677" s="4">
        <v>0</v>
      </c>
      <c r="I677" s="14">
        <v>11000</v>
      </c>
      <c r="J677" s="14">
        <v>315.7</v>
      </c>
      <c r="K677" s="14">
        <v>0</v>
      </c>
      <c r="L677" s="14">
        <v>334.4</v>
      </c>
      <c r="M677" s="14">
        <v>25</v>
      </c>
      <c r="N677" s="14">
        <f t="shared" si="25"/>
        <v>675.09999999999991</v>
      </c>
      <c r="O677" s="14">
        <f t="shared" si="24"/>
        <v>10324.9</v>
      </c>
      <c r="Q677" s="25"/>
      <c r="R677" s="18"/>
      <c r="S677" s="18"/>
    </row>
    <row r="678" spans="1:19" ht="24.75" customHeight="1" x14ac:dyDescent="0.25">
      <c r="A678" s="4">
        <v>670</v>
      </c>
      <c r="B678" s="4" t="s">
        <v>619</v>
      </c>
      <c r="C678" s="4" t="s">
        <v>1214</v>
      </c>
      <c r="D678" s="4" t="s">
        <v>45</v>
      </c>
      <c r="E678" s="4" t="s">
        <v>775</v>
      </c>
      <c r="F678" s="4" t="s">
        <v>783</v>
      </c>
      <c r="G678" s="14">
        <v>22050</v>
      </c>
      <c r="H678" s="4">
        <v>0</v>
      </c>
      <c r="I678" s="14">
        <v>22050</v>
      </c>
      <c r="J678" s="14">
        <v>632.84</v>
      </c>
      <c r="K678" s="14">
        <v>0</v>
      </c>
      <c r="L678" s="14">
        <v>670.32</v>
      </c>
      <c r="M678" s="14">
        <v>25</v>
      </c>
      <c r="N678" s="14">
        <f t="shared" si="25"/>
        <v>1328.16</v>
      </c>
      <c r="O678" s="14">
        <f t="shared" si="24"/>
        <v>20721.84</v>
      </c>
      <c r="Q678" s="25"/>
      <c r="R678" s="18"/>
      <c r="S678" s="18"/>
    </row>
    <row r="679" spans="1:19" ht="24.75" customHeight="1" x14ac:dyDescent="0.25">
      <c r="A679" s="4">
        <v>671</v>
      </c>
      <c r="B679" s="4" t="s">
        <v>624</v>
      </c>
      <c r="C679" s="4" t="s">
        <v>1214</v>
      </c>
      <c r="D679" s="4" t="s">
        <v>21</v>
      </c>
      <c r="E679" s="4" t="s">
        <v>776</v>
      </c>
      <c r="F679" s="4" t="s">
        <v>782</v>
      </c>
      <c r="G679" s="14">
        <v>40000</v>
      </c>
      <c r="H679" s="4">
        <v>0</v>
      </c>
      <c r="I679" s="14">
        <v>40000</v>
      </c>
      <c r="J679" s="14">
        <v>1148</v>
      </c>
      <c r="K679" s="14">
        <v>442.65</v>
      </c>
      <c r="L679" s="14">
        <v>1216</v>
      </c>
      <c r="M679" s="14">
        <v>1425</v>
      </c>
      <c r="N679" s="14">
        <f t="shared" si="25"/>
        <v>4231.6499999999996</v>
      </c>
      <c r="O679" s="14">
        <f t="shared" si="24"/>
        <v>35768.35</v>
      </c>
      <c r="Q679" s="25"/>
      <c r="R679" s="18"/>
      <c r="S679" s="18"/>
    </row>
    <row r="680" spans="1:19" ht="24.75" customHeight="1" x14ac:dyDescent="0.25">
      <c r="A680" s="4">
        <v>672</v>
      </c>
      <c r="B680" s="4" t="s">
        <v>645</v>
      </c>
      <c r="C680" s="4" t="s">
        <v>1214</v>
      </c>
      <c r="D680" s="4" t="s">
        <v>21</v>
      </c>
      <c r="E680" s="4" t="s">
        <v>776</v>
      </c>
      <c r="F680" s="4" t="s">
        <v>782</v>
      </c>
      <c r="G680" s="14">
        <v>45000</v>
      </c>
      <c r="H680" s="4">
        <v>0</v>
      </c>
      <c r="I680" s="14">
        <v>45000</v>
      </c>
      <c r="J680" s="14">
        <v>1291.5</v>
      </c>
      <c r="K680" s="14">
        <v>921.46</v>
      </c>
      <c r="L680" s="14">
        <v>1368</v>
      </c>
      <c r="M680" s="20">
        <v>2487.4499999999998</v>
      </c>
      <c r="N680" s="14">
        <f t="shared" si="25"/>
        <v>6068.41</v>
      </c>
      <c r="O680" s="14">
        <f t="shared" si="24"/>
        <v>38931.589999999997</v>
      </c>
      <c r="Q680" s="25"/>
      <c r="R680" s="18"/>
      <c r="S680" s="18"/>
    </row>
    <row r="681" spans="1:19" ht="24.75" customHeight="1" x14ac:dyDescent="0.25">
      <c r="A681" s="4">
        <v>673</v>
      </c>
      <c r="B681" s="4" t="s">
        <v>646</v>
      </c>
      <c r="C681" s="4" t="s">
        <v>1214</v>
      </c>
      <c r="D681" s="4" t="s">
        <v>21</v>
      </c>
      <c r="E681" s="4" t="s">
        <v>776</v>
      </c>
      <c r="F681" s="4" t="s">
        <v>782</v>
      </c>
      <c r="G681" s="14">
        <v>50000</v>
      </c>
      <c r="H681" s="4">
        <v>0</v>
      </c>
      <c r="I681" s="14">
        <v>50000</v>
      </c>
      <c r="J681" s="14">
        <v>1435</v>
      </c>
      <c r="K681" s="14">
        <v>1854</v>
      </c>
      <c r="L681" s="14">
        <v>1520</v>
      </c>
      <c r="M681" s="14">
        <v>525</v>
      </c>
      <c r="N681" s="14">
        <f t="shared" si="25"/>
        <v>5334</v>
      </c>
      <c r="O681" s="14">
        <f t="shared" si="24"/>
        <v>44666</v>
      </c>
      <c r="Q681" s="25"/>
      <c r="R681" s="18"/>
      <c r="S681" s="18"/>
    </row>
    <row r="682" spans="1:19" ht="24.75" customHeight="1" x14ac:dyDescent="0.25">
      <c r="A682" s="4">
        <v>674</v>
      </c>
      <c r="B682" s="4" t="s">
        <v>664</v>
      </c>
      <c r="C682" s="4" t="s">
        <v>1214</v>
      </c>
      <c r="D682" s="4" t="s">
        <v>148</v>
      </c>
      <c r="E682" s="4" t="s">
        <v>775</v>
      </c>
      <c r="F682" s="4" t="s">
        <v>783</v>
      </c>
      <c r="G682" s="14">
        <v>11000</v>
      </c>
      <c r="H682" s="4">
        <v>0</v>
      </c>
      <c r="I682" s="14">
        <v>11000</v>
      </c>
      <c r="J682" s="14">
        <v>315.7</v>
      </c>
      <c r="K682" s="14">
        <v>0</v>
      </c>
      <c r="L682" s="14">
        <v>334.4</v>
      </c>
      <c r="M682" s="14">
        <v>25</v>
      </c>
      <c r="N682" s="14">
        <f t="shared" si="25"/>
        <v>675.09999999999991</v>
      </c>
      <c r="O682" s="14">
        <f t="shared" si="24"/>
        <v>10324.9</v>
      </c>
      <c r="Q682" s="25"/>
      <c r="R682" s="18"/>
      <c r="S682" s="18"/>
    </row>
    <row r="683" spans="1:19" ht="24.75" customHeight="1" x14ac:dyDescent="0.25">
      <c r="A683" s="4">
        <v>675</v>
      </c>
      <c r="B683" s="4" t="s">
        <v>705</v>
      </c>
      <c r="C683" s="4" t="s">
        <v>1214</v>
      </c>
      <c r="D683" s="4" t="s">
        <v>21</v>
      </c>
      <c r="E683" s="4" t="s">
        <v>774</v>
      </c>
      <c r="F683" s="4" t="s">
        <v>782</v>
      </c>
      <c r="G683" s="14">
        <v>50000</v>
      </c>
      <c r="H683" s="4">
        <v>0</v>
      </c>
      <c r="I683" s="14">
        <v>50000</v>
      </c>
      <c r="J683" s="14">
        <v>1435</v>
      </c>
      <c r="K683" s="14">
        <v>1854</v>
      </c>
      <c r="L683" s="14">
        <v>1520</v>
      </c>
      <c r="M683" s="14">
        <v>12865.42</v>
      </c>
      <c r="N683" s="14">
        <f t="shared" si="25"/>
        <v>17674.419999999998</v>
      </c>
      <c r="O683" s="14">
        <f t="shared" si="24"/>
        <v>32325.58</v>
      </c>
      <c r="Q683" s="25"/>
      <c r="R683" s="18"/>
      <c r="S683" s="18"/>
    </row>
    <row r="684" spans="1:19" ht="24.75" customHeight="1" x14ac:dyDescent="0.25">
      <c r="A684" s="4">
        <v>676</v>
      </c>
      <c r="B684" s="4" t="s">
        <v>710</v>
      </c>
      <c r="C684" s="4" t="s">
        <v>1214</v>
      </c>
      <c r="D684" s="4" t="s">
        <v>21</v>
      </c>
      <c r="E684" s="4" t="s">
        <v>776</v>
      </c>
      <c r="F684" s="4" t="s">
        <v>782</v>
      </c>
      <c r="G684" s="14">
        <v>50000</v>
      </c>
      <c r="H684" s="4">
        <v>0</v>
      </c>
      <c r="I684" s="14">
        <v>50000</v>
      </c>
      <c r="J684" s="14">
        <v>1435</v>
      </c>
      <c r="K684" s="14">
        <v>1627.13</v>
      </c>
      <c r="L684" s="14">
        <v>1520</v>
      </c>
      <c r="M684" s="14">
        <v>2537.4499999999998</v>
      </c>
      <c r="N684" s="14">
        <v>7119.58</v>
      </c>
      <c r="O684" s="14">
        <f t="shared" si="24"/>
        <v>42880.42</v>
      </c>
      <c r="Q684" s="25"/>
      <c r="R684" s="18"/>
      <c r="S684" s="18"/>
    </row>
    <row r="685" spans="1:19" ht="24.75" customHeight="1" x14ac:dyDescent="0.25">
      <c r="A685" s="4">
        <v>677</v>
      </c>
      <c r="B685" s="4" t="s">
        <v>745</v>
      </c>
      <c r="C685" s="4" t="s">
        <v>1214</v>
      </c>
      <c r="D685" s="4" t="s">
        <v>21</v>
      </c>
      <c r="E685" s="4" t="s">
        <v>776</v>
      </c>
      <c r="F685" s="4" t="s">
        <v>783</v>
      </c>
      <c r="G685" s="14">
        <v>40000</v>
      </c>
      <c r="H685" s="4">
        <v>0</v>
      </c>
      <c r="I685" s="14">
        <v>40000</v>
      </c>
      <c r="J685" s="14">
        <v>1148</v>
      </c>
      <c r="K685" s="14">
        <v>442.65</v>
      </c>
      <c r="L685" s="14">
        <v>1216</v>
      </c>
      <c r="M685" s="14">
        <v>6510</v>
      </c>
      <c r="N685" s="14">
        <f t="shared" si="25"/>
        <v>9316.65</v>
      </c>
      <c r="O685" s="14">
        <f t="shared" si="24"/>
        <v>30683.35</v>
      </c>
      <c r="Q685" s="25"/>
      <c r="R685" s="18"/>
      <c r="S685" s="18"/>
    </row>
    <row r="686" spans="1:19" ht="24.75" customHeight="1" x14ac:dyDescent="0.25">
      <c r="A686" s="4">
        <v>678</v>
      </c>
      <c r="B686" s="4" t="s">
        <v>751</v>
      </c>
      <c r="C686" s="4" t="s">
        <v>1214</v>
      </c>
      <c r="D686" s="4" t="s">
        <v>21</v>
      </c>
      <c r="E686" s="4" t="s">
        <v>774</v>
      </c>
      <c r="F686" s="4" t="s">
        <v>783</v>
      </c>
      <c r="G686" s="14">
        <v>50000</v>
      </c>
      <c r="H686" s="4">
        <v>0</v>
      </c>
      <c r="I686" s="14">
        <v>50000</v>
      </c>
      <c r="J686" s="14">
        <v>1435</v>
      </c>
      <c r="K686" s="14">
        <v>1627.13</v>
      </c>
      <c r="L686" s="14">
        <v>1520</v>
      </c>
      <c r="M686" s="14">
        <v>2637.45</v>
      </c>
      <c r="N686" s="14">
        <f t="shared" si="25"/>
        <v>7219.58</v>
      </c>
      <c r="O686" s="14">
        <f t="shared" si="24"/>
        <v>42780.42</v>
      </c>
      <c r="Q686" s="25"/>
      <c r="R686" s="18"/>
      <c r="S686" s="18"/>
    </row>
    <row r="687" spans="1:19" ht="24.75" customHeight="1" x14ac:dyDescent="0.25">
      <c r="A687" s="4">
        <v>679</v>
      </c>
      <c r="B687" s="4" t="s">
        <v>758</v>
      </c>
      <c r="C687" s="4" t="s">
        <v>1214</v>
      </c>
      <c r="D687" s="4" t="s">
        <v>36</v>
      </c>
      <c r="E687" s="4" t="s">
        <v>776</v>
      </c>
      <c r="F687" s="4" t="s">
        <v>782</v>
      </c>
      <c r="G687" s="14">
        <v>50000</v>
      </c>
      <c r="H687" s="4">
        <v>0</v>
      </c>
      <c r="I687" s="14">
        <v>50000</v>
      </c>
      <c r="J687" s="14">
        <v>1435</v>
      </c>
      <c r="K687" s="14">
        <v>1854</v>
      </c>
      <c r="L687" s="14">
        <v>1520</v>
      </c>
      <c r="M687" s="32">
        <v>6900</v>
      </c>
      <c r="N687" s="14">
        <f t="shared" si="25"/>
        <v>11709</v>
      </c>
      <c r="O687" s="14">
        <f t="shared" si="24"/>
        <v>38291</v>
      </c>
      <c r="Q687" s="25"/>
      <c r="R687" s="18"/>
      <c r="S687" s="18"/>
    </row>
    <row r="688" spans="1:19" ht="24.75" customHeight="1" x14ac:dyDescent="0.25">
      <c r="A688" s="4">
        <v>680</v>
      </c>
      <c r="B688" s="1" t="s">
        <v>1153</v>
      </c>
      <c r="C688" s="4" t="s">
        <v>1074</v>
      </c>
      <c r="D688" s="4" t="s">
        <v>308</v>
      </c>
      <c r="E688" s="4" t="s">
        <v>775</v>
      </c>
      <c r="F688" s="4" t="s">
        <v>782</v>
      </c>
      <c r="G688" s="14">
        <v>11000</v>
      </c>
      <c r="H688" s="4">
        <v>0</v>
      </c>
      <c r="I688" s="14">
        <v>11000</v>
      </c>
      <c r="J688" s="14">
        <v>315.7</v>
      </c>
      <c r="K688" s="14">
        <v>0</v>
      </c>
      <c r="L688" s="14">
        <v>334.4</v>
      </c>
      <c r="M688" s="14">
        <v>25</v>
      </c>
      <c r="N688" s="14">
        <f t="shared" si="25"/>
        <v>675.09999999999991</v>
      </c>
      <c r="O688" s="14">
        <f t="shared" si="24"/>
        <v>10324.9</v>
      </c>
      <c r="Q688" s="25"/>
      <c r="R688" s="18"/>
      <c r="S688" s="18"/>
    </row>
    <row r="689" spans="1:19" ht="24.75" customHeight="1" x14ac:dyDescent="0.25">
      <c r="A689" s="4">
        <v>681</v>
      </c>
      <c r="B689" s="4" t="s">
        <v>1114</v>
      </c>
      <c r="C689" s="4" t="s">
        <v>1074</v>
      </c>
      <c r="D689" s="4" t="s">
        <v>308</v>
      </c>
      <c r="E689" s="4" t="s">
        <v>775</v>
      </c>
      <c r="F689" s="4" t="s">
        <v>782</v>
      </c>
      <c r="G689" s="14">
        <v>10000</v>
      </c>
      <c r="H689" s="4">
        <v>0</v>
      </c>
      <c r="I689" s="14">
        <v>10000</v>
      </c>
      <c r="J689" s="14">
        <v>287</v>
      </c>
      <c r="K689" s="14">
        <v>0</v>
      </c>
      <c r="L689" s="14">
        <v>304</v>
      </c>
      <c r="M689" s="14">
        <v>25</v>
      </c>
      <c r="N689" s="14">
        <f t="shared" si="25"/>
        <v>616</v>
      </c>
      <c r="O689" s="14">
        <f t="shared" si="24"/>
        <v>9384</v>
      </c>
      <c r="Q689" s="25"/>
      <c r="R689" s="18"/>
      <c r="S689" s="18"/>
    </row>
    <row r="690" spans="1:19" ht="24.75" customHeight="1" x14ac:dyDescent="0.25">
      <c r="A690" s="4">
        <v>682</v>
      </c>
      <c r="B690" s="4" t="s">
        <v>1176</v>
      </c>
      <c r="C690" s="4" t="s">
        <v>1074</v>
      </c>
      <c r="D690" s="4" t="s">
        <v>556</v>
      </c>
      <c r="E690" s="4" t="s">
        <v>775</v>
      </c>
      <c r="F690" s="4" t="s">
        <v>782</v>
      </c>
      <c r="G690" s="14">
        <v>10000</v>
      </c>
      <c r="H690" s="4">
        <v>0</v>
      </c>
      <c r="I690" s="14">
        <v>10000</v>
      </c>
      <c r="J690" s="14">
        <v>287</v>
      </c>
      <c r="K690" s="14">
        <v>0</v>
      </c>
      <c r="L690" s="14">
        <v>304</v>
      </c>
      <c r="M690" s="14">
        <v>25</v>
      </c>
      <c r="N690" s="14">
        <f t="shared" si="25"/>
        <v>616</v>
      </c>
      <c r="O690" s="14">
        <f t="shared" si="24"/>
        <v>9384</v>
      </c>
      <c r="Q690" s="25"/>
      <c r="R690" s="18"/>
      <c r="S690" s="18"/>
    </row>
    <row r="691" spans="1:19" ht="24.75" customHeight="1" x14ac:dyDescent="0.25">
      <c r="A691" s="4">
        <v>683</v>
      </c>
      <c r="B691" s="4" t="s">
        <v>1115</v>
      </c>
      <c r="C691" s="4" t="s">
        <v>1074</v>
      </c>
      <c r="D691" s="4" t="s">
        <v>308</v>
      </c>
      <c r="E691" s="4" t="s">
        <v>775</v>
      </c>
      <c r="F691" s="4" t="s">
        <v>782</v>
      </c>
      <c r="G691" s="14">
        <v>10000</v>
      </c>
      <c r="H691" s="4">
        <v>0</v>
      </c>
      <c r="I691" s="14">
        <v>10000</v>
      </c>
      <c r="J691" s="14">
        <v>287</v>
      </c>
      <c r="K691" s="14">
        <v>0</v>
      </c>
      <c r="L691" s="14">
        <v>304</v>
      </c>
      <c r="M691" s="14">
        <v>25</v>
      </c>
      <c r="N691" s="14">
        <f t="shared" si="25"/>
        <v>616</v>
      </c>
      <c r="O691" s="14">
        <f t="shared" si="24"/>
        <v>9384</v>
      </c>
      <c r="Q691" s="25"/>
      <c r="R691" s="18"/>
      <c r="S691" s="18"/>
    </row>
    <row r="692" spans="1:19" ht="24.75" customHeight="1" x14ac:dyDescent="0.25">
      <c r="A692" s="4">
        <v>684</v>
      </c>
      <c r="B692" s="4" t="s">
        <v>1321</v>
      </c>
      <c r="C692" s="4" t="s">
        <v>1074</v>
      </c>
      <c r="D692" s="4" t="s">
        <v>139</v>
      </c>
      <c r="E692" s="4" t="s">
        <v>775</v>
      </c>
      <c r="F692" s="4" t="s">
        <v>783</v>
      </c>
      <c r="G692" s="32">
        <v>10000</v>
      </c>
      <c r="H692">
        <v>0</v>
      </c>
      <c r="I692" s="32">
        <v>10000</v>
      </c>
      <c r="J692" s="14">
        <v>287</v>
      </c>
      <c r="K692" s="14">
        <v>0</v>
      </c>
      <c r="L692" s="14">
        <v>304</v>
      </c>
      <c r="M692" s="14">
        <v>25</v>
      </c>
      <c r="N692" s="14">
        <v>616</v>
      </c>
      <c r="O692" s="14">
        <v>9384</v>
      </c>
      <c r="Q692" s="25"/>
      <c r="R692" s="18"/>
      <c r="S692" s="18"/>
    </row>
    <row r="693" spans="1:19" ht="24.75" customHeight="1" x14ac:dyDescent="0.25">
      <c r="A693" s="4">
        <v>685</v>
      </c>
      <c r="B693" s="4" t="s">
        <v>1322</v>
      </c>
      <c r="C693" s="4" t="s">
        <v>1074</v>
      </c>
      <c r="D693" s="4" t="s">
        <v>308</v>
      </c>
      <c r="E693" s="4" t="s">
        <v>775</v>
      </c>
      <c r="F693" s="4" t="s">
        <v>783</v>
      </c>
      <c r="G693" s="32">
        <v>10000</v>
      </c>
      <c r="H693">
        <v>0</v>
      </c>
      <c r="I693" s="32">
        <v>10000</v>
      </c>
      <c r="J693" s="14">
        <v>287</v>
      </c>
      <c r="K693" s="14">
        <v>0</v>
      </c>
      <c r="L693" s="14">
        <v>304</v>
      </c>
      <c r="M693" s="14">
        <v>25</v>
      </c>
      <c r="N693" s="14">
        <v>616</v>
      </c>
      <c r="O693" s="14">
        <v>9384</v>
      </c>
      <c r="Q693" s="25"/>
      <c r="R693" s="18"/>
      <c r="S693" s="18"/>
    </row>
    <row r="694" spans="1:19" ht="24.75" customHeight="1" x14ac:dyDescent="0.25">
      <c r="A694" s="4">
        <v>686</v>
      </c>
      <c r="B694" s="4" t="s">
        <v>1323</v>
      </c>
      <c r="C694" s="4" t="s">
        <v>1074</v>
      </c>
      <c r="D694" s="4" t="s">
        <v>139</v>
      </c>
      <c r="E694" s="4" t="s">
        <v>775</v>
      </c>
      <c r="F694" s="4" t="s">
        <v>783</v>
      </c>
      <c r="G694" s="32">
        <v>10000</v>
      </c>
      <c r="H694">
        <v>0</v>
      </c>
      <c r="I694" s="32">
        <v>10000</v>
      </c>
      <c r="J694" s="14">
        <v>287</v>
      </c>
      <c r="K694" s="14">
        <v>0</v>
      </c>
      <c r="L694" s="14">
        <v>304</v>
      </c>
      <c r="M694" s="14">
        <v>25</v>
      </c>
      <c r="N694" s="14">
        <v>616</v>
      </c>
      <c r="O694" s="14">
        <v>9384</v>
      </c>
      <c r="Q694" s="25"/>
      <c r="R694" s="18"/>
      <c r="S694" s="18"/>
    </row>
    <row r="695" spans="1:19" ht="30" x14ac:dyDescent="0.25">
      <c r="A695" s="4">
        <v>687</v>
      </c>
      <c r="B695" s="4" t="s">
        <v>676</v>
      </c>
      <c r="C695" s="4" t="s">
        <v>579</v>
      </c>
      <c r="D695" s="4" t="s">
        <v>148</v>
      </c>
      <c r="E695" s="4" t="s">
        <v>775</v>
      </c>
      <c r="F695" s="4" t="s">
        <v>782</v>
      </c>
      <c r="G695" s="14">
        <v>11000</v>
      </c>
      <c r="H695" s="4">
        <v>0</v>
      </c>
      <c r="I695" s="14">
        <v>11000</v>
      </c>
      <c r="J695" s="14">
        <v>315.7</v>
      </c>
      <c r="K695" s="14">
        <v>0</v>
      </c>
      <c r="L695" s="14">
        <v>334.4</v>
      </c>
      <c r="M695" s="14">
        <v>25</v>
      </c>
      <c r="N695" s="14">
        <f t="shared" si="25"/>
        <v>675.09999999999991</v>
      </c>
      <c r="O695" s="14">
        <f t="shared" si="24"/>
        <v>10324.9</v>
      </c>
      <c r="Q695" s="25"/>
      <c r="R695" s="18"/>
      <c r="S695" s="18"/>
    </row>
    <row r="696" spans="1:19" ht="30" x14ac:dyDescent="0.25">
      <c r="A696" s="4">
        <v>688</v>
      </c>
      <c r="B696" s="4" t="s">
        <v>677</v>
      </c>
      <c r="C696" s="4" t="s">
        <v>579</v>
      </c>
      <c r="D696" s="4" t="s">
        <v>139</v>
      </c>
      <c r="E696" s="4" t="s">
        <v>775</v>
      </c>
      <c r="F696" s="4" t="s">
        <v>782</v>
      </c>
      <c r="G696" s="14">
        <v>16500</v>
      </c>
      <c r="H696" s="4">
        <v>0</v>
      </c>
      <c r="I696" s="14">
        <v>16500</v>
      </c>
      <c r="J696" s="14">
        <f>+I696*2.87%</f>
        <v>473.55</v>
      </c>
      <c r="K696" s="14">
        <v>0</v>
      </c>
      <c r="L696" s="14">
        <f>+I696*3.04%</f>
        <v>501.6</v>
      </c>
      <c r="M696" s="14">
        <v>25</v>
      </c>
      <c r="N696" s="14">
        <f t="shared" si="25"/>
        <v>1000.1500000000001</v>
      </c>
      <c r="O696" s="14">
        <f t="shared" si="24"/>
        <v>15499.85</v>
      </c>
      <c r="Q696" s="25"/>
      <c r="R696" s="18"/>
      <c r="S696" s="18"/>
    </row>
    <row r="697" spans="1:19" ht="30" x14ac:dyDescent="0.25">
      <c r="A697" s="4">
        <v>689</v>
      </c>
      <c r="B697" s="4" t="s">
        <v>33</v>
      </c>
      <c r="C697" s="4" t="s">
        <v>579</v>
      </c>
      <c r="D697" s="4" t="s">
        <v>21</v>
      </c>
      <c r="E697" s="4" t="s">
        <v>776</v>
      </c>
      <c r="F697" s="4" t="s">
        <v>783</v>
      </c>
      <c r="G697" s="14">
        <v>50000</v>
      </c>
      <c r="H697" s="4">
        <v>0</v>
      </c>
      <c r="I697" s="14">
        <v>50000</v>
      </c>
      <c r="J697" s="14">
        <v>1435</v>
      </c>
      <c r="K697" s="14">
        <v>1854</v>
      </c>
      <c r="L697" s="14">
        <v>1520</v>
      </c>
      <c r="M697" s="14">
        <v>673.5</v>
      </c>
      <c r="N697" s="14">
        <f t="shared" si="25"/>
        <v>5482.5</v>
      </c>
      <c r="O697" s="14">
        <f t="shared" si="24"/>
        <v>44517.5</v>
      </c>
      <c r="Q697" s="25"/>
      <c r="R697" s="18"/>
      <c r="S697" s="18"/>
    </row>
    <row r="698" spans="1:19" ht="30" x14ac:dyDescent="0.25">
      <c r="A698" s="4">
        <v>690</v>
      </c>
      <c r="B698" s="4" t="s">
        <v>121</v>
      </c>
      <c r="C698" s="4" t="s">
        <v>579</v>
      </c>
      <c r="D698" s="4" t="s">
        <v>1310</v>
      </c>
      <c r="E698" s="4" t="s">
        <v>776</v>
      </c>
      <c r="F698" s="4" t="s">
        <v>783</v>
      </c>
      <c r="G698" s="14">
        <v>120000</v>
      </c>
      <c r="H698" s="4">
        <v>0</v>
      </c>
      <c r="I698" s="14">
        <v>120000</v>
      </c>
      <c r="J698" s="14">
        <v>3444</v>
      </c>
      <c r="K698" s="14">
        <v>16809.87</v>
      </c>
      <c r="L698" s="14">
        <v>3648</v>
      </c>
      <c r="M698" s="14">
        <v>425</v>
      </c>
      <c r="N698" s="14">
        <f t="shared" si="25"/>
        <v>24326.87</v>
      </c>
      <c r="O698" s="14">
        <f t="shared" si="24"/>
        <v>95673.13</v>
      </c>
      <c r="Q698" s="25"/>
      <c r="R698" s="18"/>
      <c r="S698" s="18"/>
    </row>
    <row r="699" spans="1:19" ht="30" x14ac:dyDescent="0.25">
      <c r="A699" s="4">
        <v>691</v>
      </c>
      <c r="B699" s="4" t="s">
        <v>39</v>
      </c>
      <c r="C699" s="4" t="s">
        <v>579</v>
      </c>
      <c r="D699" s="4" t="s">
        <v>40</v>
      </c>
      <c r="E699" s="4" t="s">
        <v>774</v>
      </c>
      <c r="F699" s="4" t="s">
        <v>782</v>
      </c>
      <c r="G699" s="14">
        <v>60000</v>
      </c>
      <c r="H699" s="4">
        <v>0</v>
      </c>
      <c r="I699" s="14">
        <v>60000</v>
      </c>
      <c r="J699" s="14">
        <v>1722</v>
      </c>
      <c r="K699" s="14">
        <v>2881.7</v>
      </c>
      <c r="L699" s="14">
        <v>1824</v>
      </c>
      <c r="M699" s="14">
        <v>4609.8999999999996</v>
      </c>
      <c r="N699" s="14">
        <f t="shared" si="25"/>
        <v>11037.599999999999</v>
      </c>
      <c r="O699" s="14">
        <f t="shared" si="24"/>
        <v>48962.400000000001</v>
      </c>
      <c r="Q699" s="25"/>
      <c r="R699" s="18"/>
      <c r="S699" s="18"/>
    </row>
    <row r="700" spans="1:19" ht="30" x14ac:dyDescent="0.25">
      <c r="A700" s="4">
        <v>692</v>
      </c>
      <c r="B700" s="4" t="s">
        <v>46</v>
      </c>
      <c r="C700" s="4" t="s">
        <v>579</v>
      </c>
      <c r="D700" s="4" t="s">
        <v>21</v>
      </c>
      <c r="E700" s="4" t="s">
        <v>774</v>
      </c>
      <c r="F700" s="4" t="s">
        <v>783</v>
      </c>
      <c r="G700" s="14">
        <v>50000</v>
      </c>
      <c r="H700" s="4">
        <v>0</v>
      </c>
      <c r="I700" s="14">
        <v>50000</v>
      </c>
      <c r="J700" s="14">
        <v>1435</v>
      </c>
      <c r="K700" s="14">
        <v>1854</v>
      </c>
      <c r="L700" s="14">
        <v>1520</v>
      </c>
      <c r="M700" s="14">
        <v>465</v>
      </c>
      <c r="N700" s="14">
        <f t="shared" si="25"/>
        <v>5274</v>
      </c>
      <c r="O700" s="14">
        <f t="shared" si="24"/>
        <v>44726</v>
      </c>
      <c r="Q700" s="25"/>
      <c r="R700" s="18"/>
      <c r="S700" s="18"/>
    </row>
    <row r="701" spans="1:19" ht="30" x14ac:dyDescent="0.25">
      <c r="A701" s="4">
        <v>693</v>
      </c>
      <c r="B701" s="4" t="s">
        <v>50</v>
      </c>
      <c r="C701" s="4" t="s">
        <v>579</v>
      </c>
      <c r="D701" s="4" t="s">
        <v>21</v>
      </c>
      <c r="E701" s="4" t="s">
        <v>774</v>
      </c>
      <c r="F701" s="4" t="s">
        <v>783</v>
      </c>
      <c r="G701" s="14">
        <v>50000</v>
      </c>
      <c r="H701" s="4">
        <v>0</v>
      </c>
      <c r="I701" s="14">
        <v>50000</v>
      </c>
      <c r="J701" s="14">
        <v>1435</v>
      </c>
      <c r="K701" s="14">
        <v>1627.13</v>
      </c>
      <c r="L701" s="14">
        <v>1520</v>
      </c>
      <c r="M701" s="14">
        <v>1537.45</v>
      </c>
      <c r="N701" s="14">
        <f t="shared" si="25"/>
        <v>6119.58</v>
      </c>
      <c r="O701" s="14">
        <f t="shared" si="24"/>
        <v>43880.42</v>
      </c>
      <c r="Q701" s="25"/>
      <c r="R701" s="18"/>
      <c r="S701" s="18"/>
    </row>
    <row r="702" spans="1:19" ht="24.75" customHeight="1" x14ac:dyDescent="0.25">
      <c r="A702" s="4">
        <v>694</v>
      </c>
      <c r="B702" s="4" t="s">
        <v>53</v>
      </c>
      <c r="C702" s="4" t="s">
        <v>579</v>
      </c>
      <c r="D702" s="4" t="s">
        <v>54</v>
      </c>
      <c r="E702" s="4" t="s">
        <v>776</v>
      </c>
      <c r="F702" s="4" t="s">
        <v>782</v>
      </c>
      <c r="G702" s="14">
        <v>60000</v>
      </c>
      <c r="H702" s="4">
        <v>0</v>
      </c>
      <c r="I702" s="14">
        <v>60000</v>
      </c>
      <c r="J702" s="14">
        <v>1722</v>
      </c>
      <c r="K702" s="14">
        <v>3184.19</v>
      </c>
      <c r="L702" s="14">
        <v>1824</v>
      </c>
      <c r="M702" s="14">
        <v>1937.45</v>
      </c>
      <c r="N702" s="14">
        <f t="shared" si="25"/>
        <v>8667.6400000000012</v>
      </c>
      <c r="O702" s="14">
        <f t="shared" ref="O702:O763" si="26">+I702-N702</f>
        <v>51332.36</v>
      </c>
      <c r="Q702" s="25"/>
      <c r="R702" s="18"/>
      <c r="S702" s="18"/>
    </row>
    <row r="703" spans="1:19" ht="30" x14ac:dyDescent="0.25">
      <c r="A703" s="4">
        <v>695</v>
      </c>
      <c r="B703" s="4" t="s">
        <v>75</v>
      </c>
      <c r="C703" s="4" t="s">
        <v>579</v>
      </c>
      <c r="D703" s="4" t="s">
        <v>21</v>
      </c>
      <c r="E703" s="4" t="s">
        <v>774</v>
      </c>
      <c r="F703" s="4" t="s">
        <v>783</v>
      </c>
      <c r="G703" s="14">
        <v>50000</v>
      </c>
      <c r="H703" s="4">
        <v>0</v>
      </c>
      <c r="I703" s="14">
        <v>50000</v>
      </c>
      <c r="J703" s="14">
        <v>1435</v>
      </c>
      <c r="K703" s="14">
        <v>1627.13</v>
      </c>
      <c r="L703" s="14">
        <v>1520</v>
      </c>
      <c r="M703" s="14">
        <v>2637.45</v>
      </c>
      <c r="N703" s="14">
        <f t="shared" si="25"/>
        <v>7219.58</v>
      </c>
      <c r="O703" s="14">
        <f t="shared" si="26"/>
        <v>42780.42</v>
      </c>
      <c r="Q703" s="25"/>
      <c r="R703" s="18"/>
      <c r="S703" s="18"/>
    </row>
    <row r="704" spans="1:19" ht="30" x14ac:dyDescent="0.25">
      <c r="A704" s="4">
        <v>696</v>
      </c>
      <c r="B704" s="4" t="s">
        <v>79</v>
      </c>
      <c r="C704" s="4" t="s">
        <v>579</v>
      </c>
      <c r="D704" s="4" t="s">
        <v>49</v>
      </c>
      <c r="E704" s="4" t="s">
        <v>774</v>
      </c>
      <c r="F704" s="4" t="s">
        <v>783</v>
      </c>
      <c r="G704" s="14">
        <v>75000</v>
      </c>
      <c r="H704" s="4">
        <v>0</v>
      </c>
      <c r="I704" s="14">
        <v>75000</v>
      </c>
      <c r="J704" s="14">
        <v>2152.5</v>
      </c>
      <c r="K704" s="14">
        <v>6309.38</v>
      </c>
      <c r="L704" s="14">
        <v>2280</v>
      </c>
      <c r="M704" s="14">
        <v>425</v>
      </c>
      <c r="N704" s="14">
        <f t="shared" si="25"/>
        <v>11166.880000000001</v>
      </c>
      <c r="O704" s="14">
        <f t="shared" si="26"/>
        <v>63833.119999999995</v>
      </c>
      <c r="Q704" s="25"/>
      <c r="R704" s="18"/>
      <c r="S704" s="18"/>
    </row>
    <row r="705" spans="1:19" ht="30" x14ac:dyDescent="0.25">
      <c r="A705" s="4">
        <v>697</v>
      </c>
      <c r="B705" s="4" t="s">
        <v>81</v>
      </c>
      <c r="C705" s="4" t="s">
        <v>579</v>
      </c>
      <c r="D705" s="4" t="s">
        <v>34</v>
      </c>
      <c r="E705" s="4" t="s">
        <v>774</v>
      </c>
      <c r="F705" s="4" t="s">
        <v>782</v>
      </c>
      <c r="G705" s="14">
        <v>75000</v>
      </c>
      <c r="H705" s="4">
        <v>0</v>
      </c>
      <c r="I705" s="14">
        <v>75000</v>
      </c>
      <c r="J705" s="14">
        <v>2152.5</v>
      </c>
      <c r="K705" s="14">
        <v>6309.38</v>
      </c>
      <c r="L705" s="14">
        <v>2280</v>
      </c>
      <c r="M705" s="14">
        <v>2470.5</v>
      </c>
      <c r="N705" s="14">
        <f t="shared" si="25"/>
        <v>13212.380000000001</v>
      </c>
      <c r="O705" s="14">
        <f t="shared" si="26"/>
        <v>61787.619999999995</v>
      </c>
      <c r="Q705" s="25"/>
      <c r="R705" s="18"/>
      <c r="S705" s="18"/>
    </row>
    <row r="706" spans="1:19" ht="30" x14ac:dyDescent="0.25">
      <c r="A706" s="4">
        <v>698</v>
      </c>
      <c r="B706" s="4" t="s">
        <v>93</v>
      </c>
      <c r="C706" s="4" t="s">
        <v>579</v>
      </c>
      <c r="D706" s="4" t="s">
        <v>94</v>
      </c>
      <c r="E706" s="4" t="s">
        <v>776</v>
      </c>
      <c r="F706" s="4" t="s">
        <v>783</v>
      </c>
      <c r="G706" s="14">
        <v>50000</v>
      </c>
      <c r="H706" s="4">
        <v>0</v>
      </c>
      <c r="I706" s="14">
        <v>50000</v>
      </c>
      <c r="J706" s="14">
        <v>1435</v>
      </c>
      <c r="K706" s="14">
        <v>1854</v>
      </c>
      <c r="L706" s="14">
        <v>1520</v>
      </c>
      <c r="M706" s="14">
        <v>425</v>
      </c>
      <c r="N706" s="14">
        <f t="shared" si="25"/>
        <v>5234</v>
      </c>
      <c r="O706" s="14">
        <f t="shared" si="26"/>
        <v>44766</v>
      </c>
      <c r="Q706" s="25"/>
      <c r="R706" s="18"/>
      <c r="S706" s="18"/>
    </row>
    <row r="707" spans="1:19" ht="30" x14ac:dyDescent="0.25">
      <c r="A707" s="4">
        <v>699</v>
      </c>
      <c r="B707" s="4" t="s">
        <v>104</v>
      </c>
      <c r="C707" s="4" t="s">
        <v>579</v>
      </c>
      <c r="D707" s="4" t="s">
        <v>40</v>
      </c>
      <c r="E707" s="4" t="s">
        <v>776</v>
      </c>
      <c r="F707" s="4" t="s">
        <v>783</v>
      </c>
      <c r="G707" s="14">
        <v>60000</v>
      </c>
      <c r="H707" s="4">
        <v>0</v>
      </c>
      <c r="I707" s="14">
        <v>60000</v>
      </c>
      <c r="J707" s="14">
        <v>1722</v>
      </c>
      <c r="K707" s="14">
        <v>3486.68</v>
      </c>
      <c r="L707" s="14">
        <v>1824</v>
      </c>
      <c r="M707" s="14">
        <v>793.5</v>
      </c>
      <c r="N707" s="14">
        <f t="shared" si="25"/>
        <v>7826.18</v>
      </c>
      <c r="O707" s="14">
        <f t="shared" si="26"/>
        <v>52173.82</v>
      </c>
      <c r="Q707" s="25"/>
      <c r="R707" s="18"/>
      <c r="S707" s="18"/>
    </row>
    <row r="708" spans="1:19" ht="30" x14ac:dyDescent="0.25">
      <c r="A708" s="4">
        <v>700</v>
      </c>
      <c r="B708" s="4" t="s">
        <v>112</v>
      </c>
      <c r="C708" s="4" t="s">
        <v>579</v>
      </c>
      <c r="D708" s="4" t="s">
        <v>99</v>
      </c>
      <c r="E708" s="4" t="s">
        <v>776</v>
      </c>
      <c r="F708" s="4" t="s">
        <v>783</v>
      </c>
      <c r="G708" s="14">
        <v>35000</v>
      </c>
      <c r="H708" s="4">
        <v>0</v>
      </c>
      <c r="I708" s="14">
        <v>35000</v>
      </c>
      <c r="J708" s="14">
        <v>1004.5</v>
      </c>
      <c r="K708" s="14">
        <v>0</v>
      </c>
      <c r="L708" s="14">
        <v>1064</v>
      </c>
      <c r="M708" s="14">
        <v>25</v>
      </c>
      <c r="N708" s="14">
        <f t="shared" si="25"/>
        <v>2093.5</v>
      </c>
      <c r="O708" s="14">
        <f t="shared" si="26"/>
        <v>32906.5</v>
      </c>
      <c r="Q708" s="25"/>
      <c r="R708" s="18"/>
      <c r="S708" s="18"/>
    </row>
    <row r="709" spans="1:19" ht="30" x14ac:dyDescent="0.25">
      <c r="A709" s="4">
        <v>701</v>
      </c>
      <c r="B709" s="4" t="s">
        <v>113</v>
      </c>
      <c r="C709" s="4" t="s">
        <v>579</v>
      </c>
      <c r="D709" s="4" t="s">
        <v>21</v>
      </c>
      <c r="E709" s="4" t="s">
        <v>774</v>
      </c>
      <c r="F709" s="4" t="s">
        <v>783</v>
      </c>
      <c r="G709" s="14">
        <v>50000</v>
      </c>
      <c r="H709" s="4">
        <v>0</v>
      </c>
      <c r="I709" s="14">
        <v>50000</v>
      </c>
      <c r="J709" s="14">
        <v>1435</v>
      </c>
      <c r="K709" s="14">
        <v>1854</v>
      </c>
      <c r="L709" s="14">
        <v>1520</v>
      </c>
      <c r="M709" s="14">
        <v>625</v>
      </c>
      <c r="N709" s="14">
        <f t="shared" si="25"/>
        <v>5434</v>
      </c>
      <c r="O709" s="14">
        <f t="shared" si="26"/>
        <v>44566</v>
      </c>
      <c r="Q709" s="25"/>
      <c r="R709" s="18"/>
      <c r="S709" s="18"/>
    </row>
    <row r="710" spans="1:19" ht="30" x14ac:dyDescent="0.25">
      <c r="A710" s="4">
        <v>702</v>
      </c>
      <c r="B710" s="4" t="s">
        <v>456</v>
      </c>
      <c r="C710" s="4" t="s">
        <v>579</v>
      </c>
      <c r="D710" s="4" t="s">
        <v>165</v>
      </c>
      <c r="E710" s="4" t="s">
        <v>774</v>
      </c>
      <c r="F710" s="4" t="s">
        <v>783</v>
      </c>
      <c r="G710" s="14">
        <v>50000</v>
      </c>
      <c r="H710" s="4">
        <v>0</v>
      </c>
      <c r="I710" s="14">
        <v>50000</v>
      </c>
      <c r="J710" s="14">
        <v>1435</v>
      </c>
      <c r="K710" s="14">
        <v>1627.13</v>
      </c>
      <c r="L710" s="14">
        <v>1520</v>
      </c>
      <c r="M710" s="14">
        <v>3297.45</v>
      </c>
      <c r="N710" s="14">
        <f t="shared" si="25"/>
        <v>7879.58</v>
      </c>
      <c r="O710" s="14">
        <f t="shared" si="26"/>
        <v>42120.42</v>
      </c>
      <c r="Q710" s="25"/>
      <c r="R710" s="18"/>
      <c r="S710" s="18"/>
    </row>
    <row r="711" spans="1:19" ht="30" x14ac:dyDescent="0.25">
      <c r="A711" s="4">
        <v>703</v>
      </c>
      <c r="B711" s="4" t="s">
        <v>145</v>
      </c>
      <c r="C711" s="4" t="s">
        <v>579</v>
      </c>
      <c r="D711" s="4" t="s">
        <v>45</v>
      </c>
      <c r="E711" s="4" t="s">
        <v>776</v>
      </c>
      <c r="F711" s="4" t="s">
        <v>783</v>
      </c>
      <c r="G711" s="14">
        <v>30000</v>
      </c>
      <c r="H711" s="4">
        <v>0</v>
      </c>
      <c r="I711" s="14">
        <v>30000</v>
      </c>
      <c r="J711" s="14">
        <v>861</v>
      </c>
      <c r="K711" s="14">
        <v>0</v>
      </c>
      <c r="L711" s="14">
        <v>912</v>
      </c>
      <c r="M711" s="14">
        <v>793.5</v>
      </c>
      <c r="N711" s="14">
        <f t="shared" si="25"/>
        <v>2566.5</v>
      </c>
      <c r="O711" s="14">
        <f t="shared" si="26"/>
        <v>27433.5</v>
      </c>
      <c r="Q711" s="25"/>
      <c r="R711" s="18"/>
      <c r="S711" s="18"/>
    </row>
    <row r="712" spans="1:19" ht="30" x14ac:dyDescent="0.25">
      <c r="A712" s="4">
        <v>704</v>
      </c>
      <c r="B712" s="4" t="s">
        <v>146</v>
      </c>
      <c r="C712" s="4" t="s">
        <v>579</v>
      </c>
      <c r="D712" s="4" t="s">
        <v>21</v>
      </c>
      <c r="E712" s="4" t="s">
        <v>774</v>
      </c>
      <c r="F712" s="4" t="s">
        <v>782</v>
      </c>
      <c r="G712" s="14">
        <v>50000</v>
      </c>
      <c r="H712" s="4">
        <v>0</v>
      </c>
      <c r="I712" s="14">
        <v>50000</v>
      </c>
      <c r="J712" s="14">
        <v>1435</v>
      </c>
      <c r="K712" s="14">
        <v>1854</v>
      </c>
      <c r="L712" s="14">
        <v>1520</v>
      </c>
      <c r="M712" s="14">
        <v>1125</v>
      </c>
      <c r="N712" s="14">
        <f t="shared" si="25"/>
        <v>5934</v>
      </c>
      <c r="O712" s="14">
        <f t="shared" si="26"/>
        <v>44066</v>
      </c>
      <c r="Q712" s="25"/>
      <c r="R712" s="18"/>
      <c r="S712" s="18"/>
    </row>
    <row r="713" spans="1:19" ht="30" x14ac:dyDescent="0.25">
      <c r="A713" s="4">
        <v>705</v>
      </c>
      <c r="B713" s="4" t="s">
        <v>154</v>
      </c>
      <c r="C713" s="4" t="s">
        <v>579</v>
      </c>
      <c r="D713" s="4" t="s">
        <v>21</v>
      </c>
      <c r="E713" s="4" t="s">
        <v>774</v>
      </c>
      <c r="F713" s="4" t="s">
        <v>783</v>
      </c>
      <c r="G713" s="14">
        <v>50000</v>
      </c>
      <c r="H713" s="4">
        <v>0</v>
      </c>
      <c r="I713" s="14">
        <v>50000</v>
      </c>
      <c r="J713" s="14">
        <v>1435</v>
      </c>
      <c r="K713" s="14">
        <v>1627.13</v>
      </c>
      <c r="L713" s="14">
        <v>1520</v>
      </c>
      <c r="M713" s="14">
        <v>2237.4499999999998</v>
      </c>
      <c r="N713" s="14">
        <f t="shared" si="25"/>
        <v>6819.58</v>
      </c>
      <c r="O713" s="14">
        <f t="shared" si="26"/>
        <v>43180.42</v>
      </c>
      <c r="Q713" s="25"/>
      <c r="R713" s="18"/>
      <c r="S713" s="18"/>
    </row>
    <row r="714" spans="1:19" ht="30" x14ac:dyDescent="0.25">
      <c r="A714" s="4">
        <v>706</v>
      </c>
      <c r="B714" s="4" t="s">
        <v>161</v>
      </c>
      <c r="C714" s="4" t="s">
        <v>579</v>
      </c>
      <c r="D714" s="4" t="s">
        <v>21</v>
      </c>
      <c r="E714" s="4" t="s">
        <v>774</v>
      </c>
      <c r="F714" s="4" t="s">
        <v>783</v>
      </c>
      <c r="G714" s="14">
        <v>35000</v>
      </c>
      <c r="H714" s="4">
        <v>0</v>
      </c>
      <c r="I714" s="14">
        <v>35000</v>
      </c>
      <c r="J714" s="14">
        <v>1004.5</v>
      </c>
      <c r="K714" s="14">
        <v>0</v>
      </c>
      <c r="L714" s="14">
        <v>1064</v>
      </c>
      <c r="M714" s="32">
        <v>5931.98</v>
      </c>
      <c r="N714" s="14">
        <f t="shared" si="25"/>
        <v>8000.48</v>
      </c>
      <c r="O714" s="14">
        <f t="shared" si="26"/>
        <v>26999.52</v>
      </c>
      <c r="Q714" s="25"/>
      <c r="R714" s="18"/>
      <c r="S714" s="18"/>
    </row>
    <row r="715" spans="1:19" ht="30" x14ac:dyDescent="0.25">
      <c r="A715" s="4">
        <v>707</v>
      </c>
      <c r="B715" s="4" t="s">
        <v>163</v>
      </c>
      <c r="C715" s="4" t="s">
        <v>579</v>
      </c>
      <c r="D715" s="4" t="s">
        <v>148</v>
      </c>
      <c r="E715" s="4" t="s">
        <v>775</v>
      </c>
      <c r="F715" s="4" t="s">
        <v>782</v>
      </c>
      <c r="G715" s="14">
        <v>11000.47</v>
      </c>
      <c r="H715" s="4">
        <v>0</v>
      </c>
      <c r="I715" s="14">
        <v>11000.47</v>
      </c>
      <c r="J715" s="14">
        <v>315.70999999999998</v>
      </c>
      <c r="K715" s="14">
        <v>0</v>
      </c>
      <c r="L715" s="14">
        <v>334.41</v>
      </c>
      <c r="M715" s="14">
        <v>855</v>
      </c>
      <c r="N715" s="14">
        <f t="shared" si="25"/>
        <v>1505.12</v>
      </c>
      <c r="O715" s="14">
        <f t="shared" si="26"/>
        <v>9495.3499999999985</v>
      </c>
      <c r="Q715" s="25"/>
      <c r="R715" s="18"/>
      <c r="S715" s="18"/>
    </row>
    <row r="716" spans="1:19" ht="30" x14ac:dyDescent="0.25">
      <c r="A716" s="4">
        <v>708</v>
      </c>
      <c r="B716" s="4" t="s">
        <v>164</v>
      </c>
      <c r="C716" s="4" t="s">
        <v>579</v>
      </c>
      <c r="D716" s="4" t="s">
        <v>165</v>
      </c>
      <c r="E716" s="4" t="s">
        <v>774</v>
      </c>
      <c r="F716" s="4" t="s">
        <v>783</v>
      </c>
      <c r="G716" s="14">
        <v>50000</v>
      </c>
      <c r="H716" s="4">
        <v>0</v>
      </c>
      <c r="I716" s="14">
        <v>50000</v>
      </c>
      <c r="J716" s="14">
        <v>1435</v>
      </c>
      <c r="K716" s="14">
        <v>1854</v>
      </c>
      <c r="L716" s="14">
        <v>1520</v>
      </c>
      <c r="M716" s="14">
        <v>25</v>
      </c>
      <c r="N716" s="14">
        <f t="shared" si="25"/>
        <v>4834</v>
      </c>
      <c r="O716" s="14">
        <f t="shared" si="26"/>
        <v>45166</v>
      </c>
      <c r="Q716" s="25"/>
      <c r="R716" s="18"/>
      <c r="S716" s="18"/>
    </row>
    <row r="717" spans="1:19" ht="30" x14ac:dyDescent="0.25">
      <c r="A717" s="4">
        <v>709</v>
      </c>
      <c r="B717" s="4" t="s">
        <v>168</v>
      </c>
      <c r="C717" s="4" t="s">
        <v>579</v>
      </c>
      <c r="D717" s="4" t="s">
        <v>21</v>
      </c>
      <c r="E717" s="4" t="s">
        <v>774</v>
      </c>
      <c r="F717" s="4" t="s">
        <v>783</v>
      </c>
      <c r="G717" s="32">
        <v>50000</v>
      </c>
      <c r="H717">
        <v>0</v>
      </c>
      <c r="I717" s="32">
        <v>50000</v>
      </c>
      <c r="J717" s="32">
        <v>1435</v>
      </c>
      <c r="K717" s="32">
        <v>1627.13</v>
      </c>
      <c r="L717" s="32">
        <v>1520</v>
      </c>
      <c r="M717" s="32">
        <v>1937.45</v>
      </c>
      <c r="N717" s="14">
        <f t="shared" si="25"/>
        <v>6519.58</v>
      </c>
      <c r="O717" s="14">
        <f t="shared" si="26"/>
        <v>43480.42</v>
      </c>
      <c r="Q717" s="25"/>
      <c r="R717" s="18"/>
      <c r="S717" s="18"/>
    </row>
    <row r="718" spans="1:19" ht="30" x14ac:dyDescent="0.25">
      <c r="A718" s="4">
        <v>710</v>
      </c>
      <c r="B718" s="4" t="s">
        <v>181</v>
      </c>
      <c r="C718" s="4" t="s">
        <v>579</v>
      </c>
      <c r="D718" s="4" t="s">
        <v>21</v>
      </c>
      <c r="E718" s="4" t="s">
        <v>774</v>
      </c>
      <c r="F718" s="4" t="s">
        <v>783</v>
      </c>
      <c r="G718" s="14">
        <v>50000</v>
      </c>
      <c r="H718" s="4">
        <v>0</v>
      </c>
      <c r="I718" s="14">
        <v>50000</v>
      </c>
      <c r="J718" s="14">
        <v>1435</v>
      </c>
      <c r="K718" s="14">
        <v>1854</v>
      </c>
      <c r="L718" s="14">
        <v>1520</v>
      </c>
      <c r="M718">
        <v>145</v>
      </c>
      <c r="N718" s="14">
        <f t="shared" si="25"/>
        <v>4954</v>
      </c>
      <c r="O718" s="14">
        <f t="shared" si="26"/>
        <v>45046</v>
      </c>
      <c r="Q718" s="25"/>
      <c r="R718" s="18"/>
      <c r="S718" s="18"/>
    </row>
    <row r="719" spans="1:19" ht="30" x14ac:dyDescent="0.25">
      <c r="A719" s="4">
        <v>711</v>
      </c>
      <c r="B719" s="4" t="s">
        <v>191</v>
      </c>
      <c r="C719" s="4" t="s">
        <v>579</v>
      </c>
      <c r="D719" s="4" t="s">
        <v>148</v>
      </c>
      <c r="E719" s="4" t="s">
        <v>775</v>
      </c>
      <c r="F719" s="4" t="s">
        <v>782</v>
      </c>
      <c r="G719" s="14">
        <v>11000</v>
      </c>
      <c r="H719" s="4">
        <v>0</v>
      </c>
      <c r="I719" s="14">
        <v>11000</v>
      </c>
      <c r="J719" s="14">
        <v>315.7</v>
      </c>
      <c r="K719" s="14">
        <v>0</v>
      </c>
      <c r="L719" s="14">
        <v>334.4</v>
      </c>
      <c r="M719" s="14">
        <v>25</v>
      </c>
      <c r="N719" s="14">
        <f t="shared" si="25"/>
        <v>675.09999999999991</v>
      </c>
      <c r="O719" s="14">
        <f t="shared" si="26"/>
        <v>10324.9</v>
      </c>
      <c r="Q719" s="25"/>
      <c r="R719" s="18"/>
      <c r="S719" s="18"/>
    </row>
    <row r="720" spans="1:19" ht="30" x14ac:dyDescent="0.25">
      <c r="A720" s="4">
        <v>712</v>
      </c>
      <c r="B720" s="1" t="s">
        <v>1190</v>
      </c>
      <c r="C720" s="4" t="s">
        <v>579</v>
      </c>
      <c r="D720" s="4" t="s">
        <v>99</v>
      </c>
      <c r="E720" s="4" t="s">
        <v>776</v>
      </c>
      <c r="F720" s="4" t="s">
        <v>782</v>
      </c>
      <c r="G720" s="14">
        <v>35000</v>
      </c>
      <c r="H720" s="4">
        <v>0</v>
      </c>
      <c r="I720" s="14">
        <v>35000</v>
      </c>
      <c r="J720" s="14">
        <v>1004.5</v>
      </c>
      <c r="K720" s="14">
        <v>0</v>
      </c>
      <c r="L720" s="14">
        <v>1064</v>
      </c>
      <c r="M720" s="14">
        <v>425</v>
      </c>
      <c r="N720" s="14">
        <f t="shared" si="25"/>
        <v>2493.5</v>
      </c>
      <c r="O720" s="14">
        <f t="shared" si="26"/>
        <v>32506.5</v>
      </c>
      <c r="Q720" s="25"/>
      <c r="R720" s="18"/>
      <c r="S720" s="18"/>
    </row>
    <row r="721" spans="1:19" ht="30" x14ac:dyDescent="0.25">
      <c r="A721" s="4">
        <v>713</v>
      </c>
      <c r="B721" s="4" t="s">
        <v>195</v>
      </c>
      <c r="C721" s="4" t="s">
        <v>579</v>
      </c>
      <c r="D721" s="4" t="s">
        <v>99</v>
      </c>
      <c r="E721" s="4" t="s">
        <v>776</v>
      </c>
      <c r="F721" s="4" t="s">
        <v>783</v>
      </c>
      <c r="G721" s="14">
        <v>35000</v>
      </c>
      <c r="H721" s="4">
        <v>0</v>
      </c>
      <c r="I721" s="14">
        <v>35000</v>
      </c>
      <c r="J721" s="14">
        <v>1004.5</v>
      </c>
      <c r="K721" s="14">
        <v>0</v>
      </c>
      <c r="L721" s="14">
        <v>1064</v>
      </c>
      <c r="M721" s="14">
        <v>425</v>
      </c>
      <c r="N721" s="14">
        <f t="shared" ref="N721:N775" si="27">+J721+K721+L721+M721</f>
        <v>2493.5</v>
      </c>
      <c r="O721" s="14">
        <f t="shared" si="26"/>
        <v>32506.5</v>
      </c>
      <c r="Q721" s="25"/>
      <c r="R721" s="18"/>
      <c r="S721" s="18"/>
    </row>
    <row r="722" spans="1:19" ht="30" x14ac:dyDescent="0.25">
      <c r="A722" s="4">
        <v>714</v>
      </c>
      <c r="B722" s="4" t="s">
        <v>201</v>
      </c>
      <c r="C722" s="4" t="s">
        <v>579</v>
      </c>
      <c r="D722" s="4" t="s">
        <v>21</v>
      </c>
      <c r="E722" s="4" t="s">
        <v>776</v>
      </c>
      <c r="F722" s="4" t="s">
        <v>782</v>
      </c>
      <c r="G722" s="14">
        <v>35000</v>
      </c>
      <c r="H722" s="4">
        <v>0</v>
      </c>
      <c r="I722" s="14">
        <v>35000</v>
      </c>
      <c r="J722" s="14">
        <v>1004.5</v>
      </c>
      <c r="K722" s="14">
        <v>0</v>
      </c>
      <c r="L722" s="14">
        <v>1064</v>
      </c>
      <c r="M722" s="14">
        <v>25</v>
      </c>
      <c r="N722" s="14">
        <f t="shared" si="27"/>
        <v>2093.5</v>
      </c>
      <c r="O722" s="14">
        <f t="shared" si="26"/>
        <v>32906.5</v>
      </c>
      <c r="Q722" s="25"/>
      <c r="R722" s="18"/>
      <c r="S722" s="18"/>
    </row>
    <row r="723" spans="1:19" ht="30" x14ac:dyDescent="0.25">
      <c r="A723" s="4">
        <v>715</v>
      </c>
      <c r="B723" s="4" t="s">
        <v>202</v>
      </c>
      <c r="C723" s="4" t="s">
        <v>579</v>
      </c>
      <c r="D723" s="4" t="s">
        <v>21</v>
      </c>
      <c r="E723" s="4" t="s">
        <v>776</v>
      </c>
      <c r="F723" s="4" t="s">
        <v>783</v>
      </c>
      <c r="G723" s="14">
        <v>40000</v>
      </c>
      <c r="H723" s="4">
        <v>0</v>
      </c>
      <c r="I723" s="14">
        <v>40000</v>
      </c>
      <c r="J723" s="14">
        <v>1148</v>
      </c>
      <c r="K723" s="14">
        <v>442.65</v>
      </c>
      <c r="L723" s="14">
        <v>1216</v>
      </c>
      <c r="M723" s="14">
        <v>1105</v>
      </c>
      <c r="N723" s="14">
        <f t="shared" si="27"/>
        <v>3911.65</v>
      </c>
      <c r="O723" s="14">
        <f t="shared" si="26"/>
        <v>36088.35</v>
      </c>
      <c r="Q723" s="25"/>
      <c r="R723" s="18"/>
      <c r="S723" s="18"/>
    </row>
    <row r="724" spans="1:19" ht="30" x14ac:dyDescent="0.25">
      <c r="A724" s="4">
        <v>716</v>
      </c>
      <c r="B724" s="4" t="s">
        <v>212</v>
      </c>
      <c r="C724" s="4" t="s">
        <v>579</v>
      </c>
      <c r="D724" s="4" t="s">
        <v>21</v>
      </c>
      <c r="E724" s="4" t="s">
        <v>776</v>
      </c>
      <c r="F724" s="4" t="s">
        <v>783</v>
      </c>
      <c r="G724" s="14">
        <v>30000</v>
      </c>
      <c r="H724" s="4">
        <v>0</v>
      </c>
      <c r="I724" s="14">
        <v>30000</v>
      </c>
      <c r="J724" s="14">
        <v>861</v>
      </c>
      <c r="K724" s="14">
        <v>0</v>
      </c>
      <c r="L724" s="14">
        <v>912</v>
      </c>
      <c r="M724" s="14">
        <v>1135</v>
      </c>
      <c r="N724" s="14">
        <f t="shared" si="27"/>
        <v>2908</v>
      </c>
      <c r="O724" s="14">
        <f t="shared" si="26"/>
        <v>27092</v>
      </c>
      <c r="Q724" s="25"/>
      <c r="R724" s="18"/>
      <c r="S724" s="18"/>
    </row>
    <row r="725" spans="1:19" ht="30" x14ac:dyDescent="0.25">
      <c r="A725" s="4">
        <v>717</v>
      </c>
      <c r="B725" s="4" t="s">
        <v>222</v>
      </c>
      <c r="C725" s="4" t="s">
        <v>579</v>
      </c>
      <c r="D725" s="4" t="s">
        <v>223</v>
      </c>
      <c r="E725" s="4" t="s">
        <v>774</v>
      </c>
      <c r="F725" s="4" t="s">
        <v>782</v>
      </c>
      <c r="G725" s="14">
        <v>22050</v>
      </c>
      <c r="H725" s="4">
        <v>0</v>
      </c>
      <c r="I725" s="14">
        <v>22050</v>
      </c>
      <c r="J725" s="14">
        <v>632.84</v>
      </c>
      <c r="K725" s="14">
        <v>0</v>
      </c>
      <c r="L725" s="14">
        <v>670.32</v>
      </c>
      <c r="M725" s="14">
        <v>25</v>
      </c>
      <c r="N725" s="14">
        <f t="shared" si="27"/>
        <v>1328.16</v>
      </c>
      <c r="O725" s="14">
        <f t="shared" si="26"/>
        <v>20721.84</v>
      </c>
      <c r="Q725" s="25"/>
      <c r="R725" s="18"/>
      <c r="S725" s="18"/>
    </row>
    <row r="726" spans="1:19" ht="30" x14ac:dyDescent="0.25">
      <c r="A726" s="4">
        <v>718</v>
      </c>
      <c r="B726" s="4" t="s">
        <v>250</v>
      </c>
      <c r="C726" s="4" t="s">
        <v>579</v>
      </c>
      <c r="D726" s="4" t="s">
        <v>135</v>
      </c>
      <c r="E726" s="4" t="s">
        <v>774</v>
      </c>
      <c r="F726" s="4" t="s">
        <v>783</v>
      </c>
      <c r="G726" s="14">
        <v>30000</v>
      </c>
      <c r="H726" s="4">
        <v>0</v>
      </c>
      <c r="I726" s="14">
        <v>30000</v>
      </c>
      <c r="J726" s="14">
        <v>861</v>
      </c>
      <c r="K726" s="14">
        <v>0</v>
      </c>
      <c r="L726" s="14">
        <v>912</v>
      </c>
      <c r="M726" s="14">
        <v>673.5</v>
      </c>
      <c r="N726" s="14">
        <f t="shared" si="27"/>
        <v>2446.5</v>
      </c>
      <c r="O726" s="14">
        <f t="shared" si="26"/>
        <v>27553.5</v>
      </c>
      <c r="Q726" s="25"/>
      <c r="R726" s="18"/>
      <c r="S726" s="18"/>
    </row>
    <row r="727" spans="1:19" ht="30" x14ac:dyDescent="0.25">
      <c r="A727" s="4">
        <v>719</v>
      </c>
      <c r="B727" s="4" t="s">
        <v>258</v>
      </c>
      <c r="C727" s="4" t="s">
        <v>579</v>
      </c>
      <c r="D727" s="4" t="s">
        <v>21</v>
      </c>
      <c r="E727" s="4" t="s">
        <v>776</v>
      </c>
      <c r="F727" s="4" t="s">
        <v>782</v>
      </c>
      <c r="G727" s="14">
        <v>35000</v>
      </c>
      <c r="H727" s="4">
        <v>0</v>
      </c>
      <c r="I727" s="14">
        <v>35000</v>
      </c>
      <c r="J727" s="14">
        <v>1004.5</v>
      </c>
      <c r="K727" s="14">
        <v>0</v>
      </c>
      <c r="L727" s="14">
        <v>1064</v>
      </c>
      <c r="M727" s="14">
        <v>25</v>
      </c>
      <c r="N727" s="14">
        <f t="shared" si="27"/>
        <v>2093.5</v>
      </c>
      <c r="O727" s="14">
        <f t="shared" si="26"/>
        <v>32906.5</v>
      </c>
      <c r="Q727" s="25"/>
      <c r="R727" s="18"/>
      <c r="S727" s="18"/>
    </row>
    <row r="728" spans="1:19" ht="30" x14ac:dyDescent="0.25">
      <c r="A728" s="4">
        <v>720</v>
      </c>
      <c r="B728" s="4" t="s">
        <v>261</v>
      </c>
      <c r="C728" s="4" t="s">
        <v>579</v>
      </c>
      <c r="D728" s="4" t="s">
        <v>21</v>
      </c>
      <c r="E728" s="4" t="s">
        <v>776</v>
      </c>
      <c r="F728" s="4" t="s">
        <v>782</v>
      </c>
      <c r="G728" s="14">
        <v>40000</v>
      </c>
      <c r="H728" s="4">
        <v>0</v>
      </c>
      <c r="I728" s="14">
        <v>40000</v>
      </c>
      <c r="J728" s="14">
        <f>+I728*2.87%</f>
        <v>1148</v>
      </c>
      <c r="K728" s="14">
        <v>442.65</v>
      </c>
      <c r="L728" s="14">
        <f>+I728*3.04%</f>
        <v>1216</v>
      </c>
      <c r="M728" s="14">
        <v>25</v>
      </c>
      <c r="N728" s="14">
        <f t="shared" si="27"/>
        <v>2831.65</v>
      </c>
      <c r="O728" s="14">
        <f>+I728-N728</f>
        <v>37168.35</v>
      </c>
      <c r="Q728" s="25"/>
      <c r="R728" s="18"/>
      <c r="S728" s="18"/>
    </row>
    <row r="729" spans="1:19" ht="30" x14ac:dyDescent="0.25">
      <c r="A729" s="4">
        <v>721</v>
      </c>
      <c r="B729" s="4" t="s">
        <v>273</v>
      </c>
      <c r="C729" s="4" t="s">
        <v>579</v>
      </c>
      <c r="D729" s="4" t="s">
        <v>274</v>
      </c>
      <c r="E729" s="4" t="s">
        <v>774</v>
      </c>
      <c r="F729" s="4" t="s">
        <v>782</v>
      </c>
      <c r="G729" s="32">
        <v>50000</v>
      </c>
      <c r="H729">
        <v>0</v>
      </c>
      <c r="I729" s="32">
        <v>50000</v>
      </c>
      <c r="J729" s="32">
        <v>1435</v>
      </c>
      <c r="K729" s="32">
        <v>1627.13</v>
      </c>
      <c r="L729" s="32">
        <v>1520</v>
      </c>
      <c r="M729" s="32">
        <v>5234.3500000000004</v>
      </c>
      <c r="N729" s="14">
        <f t="shared" si="27"/>
        <v>9816.48</v>
      </c>
      <c r="O729" s="14">
        <f>+I729-N729</f>
        <v>40183.520000000004</v>
      </c>
      <c r="Q729" s="25"/>
      <c r="R729" s="18"/>
      <c r="S729" s="18"/>
    </row>
    <row r="730" spans="1:19" ht="30" x14ac:dyDescent="0.25">
      <c r="A730" s="4">
        <v>722</v>
      </c>
      <c r="B730" s="4" t="s">
        <v>275</v>
      </c>
      <c r="C730" s="4" t="s">
        <v>579</v>
      </c>
      <c r="D730" s="4" t="s">
        <v>21</v>
      </c>
      <c r="E730" s="4" t="s">
        <v>774</v>
      </c>
      <c r="F730" s="4" t="s">
        <v>783</v>
      </c>
      <c r="G730" s="14">
        <v>50000</v>
      </c>
      <c r="H730" s="4">
        <v>0</v>
      </c>
      <c r="I730" s="14">
        <v>50000</v>
      </c>
      <c r="J730" s="14">
        <v>1435</v>
      </c>
      <c r="K730" s="14">
        <v>1854</v>
      </c>
      <c r="L730" s="14">
        <v>1520</v>
      </c>
      <c r="M730" s="14">
        <v>525</v>
      </c>
      <c r="N730" s="14">
        <f>+J730+K730+L730+M730</f>
        <v>5334</v>
      </c>
      <c r="O730" s="14">
        <f>+I730-N730</f>
        <v>44666</v>
      </c>
      <c r="Q730" s="25"/>
      <c r="R730" s="18"/>
      <c r="S730" s="18"/>
    </row>
    <row r="731" spans="1:19" ht="30" x14ac:dyDescent="0.25">
      <c r="A731" s="4">
        <v>723</v>
      </c>
      <c r="B731" s="4" t="s">
        <v>287</v>
      </c>
      <c r="C731" s="4" t="s">
        <v>579</v>
      </c>
      <c r="D731" s="4" t="s">
        <v>21</v>
      </c>
      <c r="E731" s="4" t="s">
        <v>776</v>
      </c>
      <c r="F731" s="4" t="s">
        <v>783</v>
      </c>
      <c r="G731" s="14">
        <v>45000</v>
      </c>
      <c r="H731" s="4">
        <v>0</v>
      </c>
      <c r="I731" s="14">
        <v>45000</v>
      </c>
      <c r="J731" s="14">
        <f>+I731*2.87%</f>
        <v>1291.5</v>
      </c>
      <c r="K731" s="14">
        <v>1148.33</v>
      </c>
      <c r="L731" s="14">
        <f>+I731*3.04%</f>
        <v>1368</v>
      </c>
      <c r="M731" s="14">
        <v>8058.27</v>
      </c>
      <c r="N731" s="14">
        <f t="shared" si="27"/>
        <v>11866.1</v>
      </c>
      <c r="O731" s="14">
        <f>+I731-N731</f>
        <v>33133.9</v>
      </c>
      <c r="Q731" s="25"/>
      <c r="R731" s="18"/>
      <c r="S731" s="18"/>
    </row>
    <row r="732" spans="1:19" ht="30" x14ac:dyDescent="0.25">
      <c r="A732" s="4">
        <v>724</v>
      </c>
      <c r="B732" s="4" t="s">
        <v>324</v>
      </c>
      <c r="C732" s="4" t="s">
        <v>579</v>
      </c>
      <c r="D732" s="4" t="s">
        <v>325</v>
      </c>
      <c r="E732" s="4" t="s">
        <v>775</v>
      </c>
      <c r="F732" s="4" t="s">
        <v>783</v>
      </c>
      <c r="G732" s="14">
        <v>26250</v>
      </c>
      <c r="H732" s="4">
        <v>0</v>
      </c>
      <c r="I732" s="14">
        <v>26250</v>
      </c>
      <c r="J732" s="14">
        <v>753.38</v>
      </c>
      <c r="K732" s="14">
        <v>0</v>
      </c>
      <c r="L732" s="14">
        <v>798</v>
      </c>
      <c r="M732" s="14">
        <v>25</v>
      </c>
      <c r="N732" s="14">
        <f t="shared" si="27"/>
        <v>1576.38</v>
      </c>
      <c r="O732" s="14">
        <f>+I732-N732</f>
        <v>24673.62</v>
      </c>
      <c r="Q732" s="25"/>
      <c r="R732" s="18"/>
      <c r="S732" s="18"/>
    </row>
    <row r="733" spans="1:19" ht="24.75" customHeight="1" x14ac:dyDescent="0.25">
      <c r="A733" s="4">
        <v>725</v>
      </c>
      <c r="B733" s="4" t="s">
        <v>340</v>
      </c>
      <c r="C733" s="4" t="s">
        <v>579</v>
      </c>
      <c r="D733" s="4" t="s">
        <v>341</v>
      </c>
      <c r="E733" s="4" t="s">
        <v>774</v>
      </c>
      <c r="F733" s="4" t="s">
        <v>782</v>
      </c>
      <c r="G733" s="14">
        <v>22000</v>
      </c>
      <c r="H733" s="4">
        <v>0</v>
      </c>
      <c r="I733" s="14">
        <v>22000</v>
      </c>
      <c r="J733" s="14">
        <v>631.4</v>
      </c>
      <c r="K733" s="14">
        <v>0</v>
      </c>
      <c r="L733" s="14">
        <v>668.8</v>
      </c>
      <c r="M733" s="14">
        <v>3768.25</v>
      </c>
      <c r="N733" s="14">
        <f t="shared" si="27"/>
        <v>5068.45</v>
      </c>
      <c r="O733" s="14">
        <f t="shared" si="26"/>
        <v>16931.55</v>
      </c>
      <c r="Q733" s="25"/>
      <c r="R733" s="18"/>
      <c r="S733" s="18"/>
    </row>
    <row r="734" spans="1:19" ht="30" x14ac:dyDescent="0.25">
      <c r="A734" s="4">
        <v>726</v>
      </c>
      <c r="B734" s="4" t="s">
        <v>344</v>
      </c>
      <c r="C734" s="4" t="s">
        <v>579</v>
      </c>
      <c r="D734" s="4" t="s">
        <v>21</v>
      </c>
      <c r="E734" s="4" t="s">
        <v>774</v>
      </c>
      <c r="F734" s="4" t="s">
        <v>783</v>
      </c>
      <c r="G734" s="14">
        <v>50000</v>
      </c>
      <c r="H734" s="4">
        <v>0</v>
      </c>
      <c r="I734" s="14">
        <v>50000</v>
      </c>
      <c r="J734" s="14">
        <v>1435</v>
      </c>
      <c r="K734" s="14">
        <v>1854</v>
      </c>
      <c r="L734" s="14">
        <v>1520</v>
      </c>
      <c r="M734" s="14">
        <v>25</v>
      </c>
      <c r="N734" s="14">
        <f t="shared" si="27"/>
        <v>4834</v>
      </c>
      <c r="O734" s="14">
        <f t="shared" si="26"/>
        <v>45166</v>
      </c>
      <c r="Q734" s="25"/>
      <c r="R734" s="18"/>
      <c r="S734" s="18"/>
    </row>
    <row r="735" spans="1:19" ht="30" x14ac:dyDescent="0.25">
      <c r="A735" s="4">
        <v>727</v>
      </c>
      <c r="B735" s="4" t="s">
        <v>345</v>
      </c>
      <c r="C735" s="4" t="s">
        <v>579</v>
      </c>
      <c r="D735" s="4" t="s">
        <v>148</v>
      </c>
      <c r="E735" s="4" t="s">
        <v>774</v>
      </c>
      <c r="F735" s="4" t="s">
        <v>783</v>
      </c>
      <c r="G735" s="14">
        <v>11603.75</v>
      </c>
      <c r="H735" s="4">
        <v>0</v>
      </c>
      <c r="I735" s="14">
        <v>11603.75</v>
      </c>
      <c r="J735" s="14">
        <v>333.03</v>
      </c>
      <c r="K735" s="14">
        <v>0</v>
      </c>
      <c r="L735" s="14">
        <v>352.75</v>
      </c>
      <c r="M735" s="14">
        <v>6802.87</v>
      </c>
      <c r="N735" s="14">
        <f t="shared" si="27"/>
        <v>7488.65</v>
      </c>
      <c r="O735" s="14">
        <f t="shared" si="26"/>
        <v>4115.1000000000004</v>
      </c>
      <c r="Q735" s="25"/>
      <c r="R735" s="18"/>
      <c r="S735" s="18"/>
    </row>
    <row r="736" spans="1:19" ht="24.75" customHeight="1" x14ac:dyDescent="0.25">
      <c r="A736" s="4">
        <v>728</v>
      </c>
      <c r="B736" s="4" t="s">
        <v>346</v>
      </c>
      <c r="C736" s="4" t="s">
        <v>579</v>
      </c>
      <c r="D736" s="4" t="s">
        <v>21</v>
      </c>
      <c r="E736" s="4" t="s">
        <v>776</v>
      </c>
      <c r="F736" s="4" t="s">
        <v>783</v>
      </c>
      <c r="G736" s="14">
        <v>40000</v>
      </c>
      <c r="H736" s="4">
        <v>0</v>
      </c>
      <c r="I736" s="14">
        <v>40000</v>
      </c>
      <c r="J736" s="14">
        <f>+I736*2.87%</f>
        <v>1148</v>
      </c>
      <c r="K736" s="14">
        <v>442.65</v>
      </c>
      <c r="L736" s="14">
        <f>+I736*3.04%</f>
        <v>1216</v>
      </c>
      <c r="M736" s="14">
        <v>1105</v>
      </c>
      <c r="N736" s="14">
        <f t="shared" si="27"/>
        <v>3911.65</v>
      </c>
      <c r="O736" s="14">
        <f t="shared" si="26"/>
        <v>36088.35</v>
      </c>
      <c r="Q736" s="25"/>
      <c r="R736" s="18"/>
      <c r="S736" s="18"/>
    </row>
    <row r="737" spans="1:19" ht="30" x14ac:dyDescent="0.25">
      <c r="A737" s="4">
        <v>729</v>
      </c>
      <c r="B737" s="4" t="s">
        <v>355</v>
      </c>
      <c r="C737" s="4" t="s">
        <v>579</v>
      </c>
      <c r="D737" s="4" t="s">
        <v>45</v>
      </c>
      <c r="E737" s="4" t="s">
        <v>775</v>
      </c>
      <c r="F737" s="4" t="s">
        <v>783</v>
      </c>
      <c r="G737" s="14">
        <v>21000</v>
      </c>
      <c r="H737" s="4">
        <v>0</v>
      </c>
      <c r="I737" s="14">
        <v>21000</v>
      </c>
      <c r="J737" s="14">
        <v>602.70000000000005</v>
      </c>
      <c r="K737" s="14">
        <v>0</v>
      </c>
      <c r="L737" s="14">
        <v>638.4</v>
      </c>
      <c r="M737" s="14">
        <v>25</v>
      </c>
      <c r="N737" s="14">
        <f t="shared" si="27"/>
        <v>1266.0999999999999</v>
      </c>
      <c r="O737" s="14">
        <f t="shared" si="26"/>
        <v>19733.900000000001</v>
      </c>
      <c r="Q737" s="25"/>
      <c r="R737" s="18"/>
      <c r="S737" s="18"/>
    </row>
    <row r="738" spans="1:19" ht="30" x14ac:dyDescent="0.25">
      <c r="A738" s="4">
        <v>730</v>
      </c>
      <c r="B738" s="4" t="s">
        <v>372</v>
      </c>
      <c r="C738" s="4" t="s">
        <v>579</v>
      </c>
      <c r="D738" s="4" t="s">
        <v>165</v>
      </c>
      <c r="E738" s="4" t="s">
        <v>774</v>
      </c>
      <c r="F738" s="4" t="s">
        <v>783</v>
      </c>
      <c r="G738" s="14">
        <v>50000</v>
      </c>
      <c r="H738" s="4">
        <v>0</v>
      </c>
      <c r="I738" s="14">
        <v>50000</v>
      </c>
      <c r="J738" s="14">
        <v>1435</v>
      </c>
      <c r="K738" s="14">
        <v>1627.13</v>
      </c>
      <c r="L738" s="14">
        <v>1520</v>
      </c>
      <c r="M738" s="14">
        <v>2637.45</v>
      </c>
      <c r="N738" s="14">
        <f t="shared" si="27"/>
        <v>7219.58</v>
      </c>
      <c r="O738" s="14">
        <f t="shared" si="26"/>
        <v>42780.42</v>
      </c>
      <c r="Q738" s="25"/>
      <c r="R738" s="18"/>
      <c r="S738" s="18"/>
    </row>
    <row r="739" spans="1:19" ht="24.75" customHeight="1" x14ac:dyDescent="0.25">
      <c r="A739" s="4">
        <v>731</v>
      </c>
      <c r="B739" s="4" t="s">
        <v>374</v>
      </c>
      <c r="C739" s="4" t="s">
        <v>579</v>
      </c>
      <c r="D739" s="4" t="s">
        <v>21</v>
      </c>
      <c r="E739" s="4" t="s">
        <v>774</v>
      </c>
      <c r="F739" s="4" t="s">
        <v>783</v>
      </c>
      <c r="G739" s="14">
        <v>50000</v>
      </c>
      <c r="H739" s="4">
        <v>0</v>
      </c>
      <c r="I739" s="14">
        <v>50000</v>
      </c>
      <c r="J739" s="14">
        <v>1435</v>
      </c>
      <c r="K739" s="14">
        <v>1854</v>
      </c>
      <c r="L739" s="14">
        <v>1520</v>
      </c>
      <c r="M739" s="14">
        <v>645</v>
      </c>
      <c r="N739" s="14">
        <f t="shared" si="27"/>
        <v>5454</v>
      </c>
      <c r="O739" s="14">
        <f t="shared" si="26"/>
        <v>44546</v>
      </c>
      <c r="Q739" s="25"/>
      <c r="R739" s="18"/>
      <c r="S739" s="18"/>
    </row>
    <row r="740" spans="1:19" ht="30" x14ac:dyDescent="0.25">
      <c r="A740" s="4">
        <v>732</v>
      </c>
      <c r="B740" s="4" t="s">
        <v>382</v>
      </c>
      <c r="C740" s="4" t="s">
        <v>579</v>
      </c>
      <c r="D740" s="4" t="s">
        <v>45</v>
      </c>
      <c r="E740" s="4" t="s">
        <v>774</v>
      </c>
      <c r="F740" s="4" t="s">
        <v>783</v>
      </c>
      <c r="G740" s="14">
        <v>22050</v>
      </c>
      <c r="H740" s="4">
        <v>0</v>
      </c>
      <c r="I740" s="14">
        <v>22050</v>
      </c>
      <c r="J740" s="14">
        <v>632.84</v>
      </c>
      <c r="K740" s="14">
        <v>0</v>
      </c>
      <c r="L740" s="14">
        <v>670.32</v>
      </c>
      <c r="M740" s="14">
        <v>1537.45</v>
      </c>
      <c r="N740" s="14">
        <f t="shared" si="27"/>
        <v>2840.61</v>
      </c>
      <c r="O740" s="14">
        <f t="shared" si="26"/>
        <v>19209.39</v>
      </c>
      <c r="Q740" s="25"/>
      <c r="R740" s="18"/>
      <c r="S740" s="18"/>
    </row>
    <row r="741" spans="1:19" ht="30" x14ac:dyDescent="0.25">
      <c r="A741" s="4">
        <v>733</v>
      </c>
      <c r="B741" s="4" t="s">
        <v>385</v>
      </c>
      <c r="C741" s="4" t="s">
        <v>579</v>
      </c>
      <c r="D741" s="4" t="s">
        <v>139</v>
      </c>
      <c r="E741" s="4" t="s">
        <v>775</v>
      </c>
      <c r="F741" s="4" t="s">
        <v>783</v>
      </c>
      <c r="G741" s="14">
        <v>11000</v>
      </c>
      <c r="H741" s="4">
        <v>0</v>
      </c>
      <c r="I741" s="14">
        <v>11000</v>
      </c>
      <c r="J741" s="14">
        <v>315.7</v>
      </c>
      <c r="K741" s="14">
        <v>0</v>
      </c>
      <c r="L741" s="14">
        <v>334.4</v>
      </c>
      <c r="M741" s="14">
        <v>25</v>
      </c>
      <c r="N741" s="14">
        <f t="shared" si="27"/>
        <v>675.09999999999991</v>
      </c>
      <c r="O741" s="14">
        <f t="shared" si="26"/>
        <v>10324.9</v>
      </c>
      <c r="Q741" s="25"/>
      <c r="R741" s="18"/>
      <c r="S741" s="18"/>
    </row>
    <row r="742" spans="1:19" ht="30" x14ac:dyDescent="0.25">
      <c r="A742" s="4">
        <v>734</v>
      </c>
      <c r="B742" s="4" t="s">
        <v>387</v>
      </c>
      <c r="C742" s="4" t="s">
        <v>579</v>
      </c>
      <c r="D742" s="4" t="s">
        <v>21</v>
      </c>
      <c r="E742" s="4" t="s">
        <v>776</v>
      </c>
      <c r="F742" s="4" t="s">
        <v>783</v>
      </c>
      <c r="G742" s="14">
        <v>40000</v>
      </c>
      <c r="H742" s="4">
        <v>0</v>
      </c>
      <c r="I742" s="14">
        <v>40000</v>
      </c>
      <c r="J742" s="14">
        <f>+I742*2.87%</f>
        <v>1148</v>
      </c>
      <c r="K742" s="14">
        <v>442.65</v>
      </c>
      <c r="L742" s="14">
        <f>+I742*3.04%</f>
        <v>1216</v>
      </c>
      <c r="M742" s="14">
        <v>25</v>
      </c>
      <c r="N742" s="14">
        <f t="shared" si="27"/>
        <v>2831.65</v>
      </c>
      <c r="O742" s="14">
        <f t="shared" si="26"/>
        <v>37168.35</v>
      </c>
      <c r="Q742" s="25"/>
      <c r="R742" s="18"/>
      <c r="S742" s="18"/>
    </row>
    <row r="743" spans="1:19" ht="30" x14ac:dyDescent="0.25">
      <c r="A743" s="4">
        <v>735</v>
      </c>
      <c r="B743" s="4" t="s">
        <v>392</v>
      </c>
      <c r="C743" s="4" t="s">
        <v>579</v>
      </c>
      <c r="D743" s="4" t="s">
        <v>21</v>
      </c>
      <c r="E743" s="4" t="s">
        <v>776</v>
      </c>
      <c r="F743" s="4" t="s">
        <v>783</v>
      </c>
      <c r="G743" s="14">
        <v>40000</v>
      </c>
      <c r="H743" s="4">
        <v>0</v>
      </c>
      <c r="I743" s="14">
        <v>40000</v>
      </c>
      <c r="J743" s="14">
        <v>1148</v>
      </c>
      <c r="K743" s="14">
        <v>442.65</v>
      </c>
      <c r="L743" s="14">
        <v>1216</v>
      </c>
      <c r="M743" s="14">
        <v>425</v>
      </c>
      <c r="N743" s="14">
        <f t="shared" si="27"/>
        <v>3231.65</v>
      </c>
      <c r="O743" s="14">
        <f t="shared" si="26"/>
        <v>36768.35</v>
      </c>
      <c r="Q743" s="25"/>
      <c r="R743" s="18"/>
      <c r="S743" s="18"/>
    </row>
    <row r="744" spans="1:19" ht="30" x14ac:dyDescent="0.25">
      <c r="A744" s="4">
        <v>736</v>
      </c>
      <c r="B744" s="4" t="s">
        <v>409</v>
      </c>
      <c r="C744" s="4" t="s">
        <v>579</v>
      </c>
      <c r="D744" s="4" t="s">
        <v>21</v>
      </c>
      <c r="E744" s="4" t="s">
        <v>774</v>
      </c>
      <c r="F744" s="4" t="s">
        <v>782</v>
      </c>
      <c r="G744" s="14">
        <v>50000</v>
      </c>
      <c r="H744" s="4">
        <v>0</v>
      </c>
      <c r="I744" s="14">
        <v>50000</v>
      </c>
      <c r="J744" s="14">
        <v>1435</v>
      </c>
      <c r="K744" s="14">
        <v>1854</v>
      </c>
      <c r="L744" s="14">
        <v>1520</v>
      </c>
      <c r="M744" s="14">
        <v>425</v>
      </c>
      <c r="N744" s="14">
        <f t="shared" si="27"/>
        <v>5234</v>
      </c>
      <c r="O744" s="14">
        <f t="shared" si="26"/>
        <v>44766</v>
      </c>
      <c r="Q744" s="25"/>
      <c r="R744" s="18"/>
      <c r="S744" s="18"/>
    </row>
    <row r="745" spans="1:19" ht="30" x14ac:dyDescent="0.25">
      <c r="A745" s="4">
        <v>737</v>
      </c>
      <c r="B745" s="4" t="s">
        <v>428</v>
      </c>
      <c r="C745" s="4" t="s">
        <v>579</v>
      </c>
      <c r="D745" s="4" t="s">
        <v>148</v>
      </c>
      <c r="E745" s="4" t="s">
        <v>775</v>
      </c>
      <c r="F745" s="4" t="s">
        <v>782</v>
      </c>
      <c r="G745" s="14">
        <v>11000</v>
      </c>
      <c r="H745" s="4">
        <v>0</v>
      </c>
      <c r="I745" s="14">
        <v>11000</v>
      </c>
      <c r="J745" s="14">
        <v>315.7</v>
      </c>
      <c r="K745" s="14">
        <v>0</v>
      </c>
      <c r="L745" s="14">
        <v>334.4</v>
      </c>
      <c r="M745" s="14">
        <v>25</v>
      </c>
      <c r="N745" s="14">
        <f t="shared" si="27"/>
        <v>675.09999999999991</v>
      </c>
      <c r="O745" s="14">
        <f t="shared" si="26"/>
        <v>10324.9</v>
      </c>
      <c r="Q745" s="25"/>
      <c r="R745" s="18"/>
      <c r="S745" s="18"/>
    </row>
    <row r="746" spans="1:19" ht="30" x14ac:dyDescent="0.25">
      <c r="A746" s="4">
        <v>738</v>
      </c>
      <c r="B746" s="4" t="s">
        <v>432</v>
      </c>
      <c r="C746" s="4" t="s">
        <v>579</v>
      </c>
      <c r="D746" s="4" t="s">
        <v>350</v>
      </c>
      <c r="E746" s="4" t="s">
        <v>775</v>
      </c>
      <c r="F746" s="4" t="s">
        <v>783</v>
      </c>
      <c r="G746" s="14">
        <v>21000</v>
      </c>
      <c r="H746" s="4">
        <v>0</v>
      </c>
      <c r="I746" s="14">
        <v>21000</v>
      </c>
      <c r="J746" s="14">
        <v>602.70000000000005</v>
      </c>
      <c r="K746" s="14">
        <v>0</v>
      </c>
      <c r="L746" s="14">
        <v>638.4</v>
      </c>
      <c r="M746" s="14">
        <v>705</v>
      </c>
      <c r="N746" s="14">
        <f t="shared" si="27"/>
        <v>1946.1</v>
      </c>
      <c r="O746" s="14">
        <f t="shared" si="26"/>
        <v>19053.900000000001</v>
      </c>
      <c r="Q746" s="25"/>
      <c r="R746" s="18"/>
      <c r="S746" s="18"/>
    </row>
    <row r="747" spans="1:19" ht="30" x14ac:dyDescent="0.25">
      <c r="A747" s="4">
        <v>739</v>
      </c>
      <c r="B747" s="4" t="s">
        <v>453</v>
      </c>
      <c r="C747" s="4" t="s">
        <v>579</v>
      </c>
      <c r="D747" s="4" t="s">
        <v>341</v>
      </c>
      <c r="E747" s="4" t="s">
        <v>775</v>
      </c>
      <c r="F747" s="4" t="s">
        <v>783</v>
      </c>
      <c r="G747" s="14">
        <v>22050</v>
      </c>
      <c r="H747" s="4">
        <v>0</v>
      </c>
      <c r="I747" s="14">
        <v>22050</v>
      </c>
      <c r="J747" s="14">
        <v>632.84</v>
      </c>
      <c r="K747" s="14">
        <v>0</v>
      </c>
      <c r="L747" s="14">
        <v>670.32</v>
      </c>
      <c r="M747" s="14">
        <v>365</v>
      </c>
      <c r="N747" s="14">
        <f t="shared" si="27"/>
        <v>1668.16</v>
      </c>
      <c r="O747" s="14">
        <f t="shared" si="26"/>
        <v>20381.84</v>
      </c>
      <c r="Q747" s="25"/>
      <c r="R747" s="18"/>
      <c r="S747" s="18"/>
    </row>
    <row r="748" spans="1:19" ht="30" x14ac:dyDescent="0.25">
      <c r="A748" s="4">
        <v>740</v>
      </c>
      <c r="B748" s="4" t="s">
        <v>486</v>
      </c>
      <c r="C748" s="4" t="s">
        <v>579</v>
      </c>
      <c r="D748" s="4" t="s">
        <v>45</v>
      </c>
      <c r="E748" s="4" t="s">
        <v>775</v>
      </c>
      <c r="F748" s="4" t="s">
        <v>783</v>
      </c>
      <c r="G748" s="14">
        <v>22050</v>
      </c>
      <c r="H748" s="4">
        <v>0</v>
      </c>
      <c r="I748" s="14">
        <v>22050</v>
      </c>
      <c r="J748" s="14">
        <v>632.84</v>
      </c>
      <c r="K748" s="14">
        <v>0</v>
      </c>
      <c r="L748" s="14">
        <v>670.32</v>
      </c>
      <c r="M748" s="14">
        <v>25</v>
      </c>
      <c r="N748" s="14">
        <f t="shared" si="27"/>
        <v>1328.16</v>
      </c>
      <c r="O748" s="14">
        <f t="shared" si="26"/>
        <v>20721.84</v>
      </c>
      <c r="Q748" s="25"/>
      <c r="R748" s="18"/>
      <c r="S748" s="18"/>
    </row>
    <row r="749" spans="1:19" ht="30" x14ac:dyDescent="0.25">
      <c r="A749" s="4">
        <v>741</v>
      </c>
      <c r="B749" s="4" t="s">
        <v>488</v>
      </c>
      <c r="C749" s="4" t="s">
        <v>579</v>
      </c>
      <c r="D749" s="4" t="s">
        <v>148</v>
      </c>
      <c r="E749" s="4" t="s">
        <v>775</v>
      </c>
      <c r="F749" s="4" t="s">
        <v>782</v>
      </c>
      <c r="G749" s="14">
        <v>12833.33</v>
      </c>
      <c r="H749" s="4">
        <v>0</v>
      </c>
      <c r="I749" s="14">
        <v>12833.33</v>
      </c>
      <c r="J749" s="14">
        <v>368.32</v>
      </c>
      <c r="K749" s="14">
        <v>0</v>
      </c>
      <c r="L749" s="14">
        <v>390.13</v>
      </c>
      <c r="M749" s="14">
        <v>25</v>
      </c>
      <c r="N749" s="14">
        <f t="shared" si="27"/>
        <v>783.45</v>
      </c>
      <c r="O749" s="14">
        <f t="shared" si="26"/>
        <v>12049.88</v>
      </c>
      <c r="Q749" s="25"/>
      <c r="R749" s="18"/>
      <c r="S749" s="18"/>
    </row>
    <row r="750" spans="1:19" ht="30" x14ac:dyDescent="0.25">
      <c r="A750" s="4">
        <v>742</v>
      </c>
      <c r="B750" s="4" t="s">
        <v>489</v>
      </c>
      <c r="C750" s="4" t="s">
        <v>579</v>
      </c>
      <c r="D750" s="4" t="s">
        <v>148</v>
      </c>
      <c r="E750" s="4" t="s">
        <v>775</v>
      </c>
      <c r="F750" s="4" t="s">
        <v>782</v>
      </c>
      <c r="G750" s="14">
        <v>12833.33</v>
      </c>
      <c r="H750" s="4">
        <v>0</v>
      </c>
      <c r="I750" s="14">
        <v>12833.33</v>
      </c>
      <c r="J750" s="14">
        <v>368.32</v>
      </c>
      <c r="K750" s="14">
        <v>0</v>
      </c>
      <c r="L750" s="14">
        <v>390.13</v>
      </c>
      <c r="M750" s="14">
        <v>25</v>
      </c>
      <c r="N750" s="14">
        <f t="shared" si="27"/>
        <v>783.45</v>
      </c>
      <c r="O750" s="14">
        <f t="shared" si="26"/>
        <v>12049.88</v>
      </c>
      <c r="Q750" s="25"/>
      <c r="R750" s="18"/>
      <c r="S750" s="18"/>
    </row>
    <row r="751" spans="1:19" ht="30" x14ac:dyDescent="0.25">
      <c r="A751" s="4">
        <v>743</v>
      </c>
      <c r="B751" s="4" t="s">
        <v>515</v>
      </c>
      <c r="C751" s="4" t="s">
        <v>579</v>
      </c>
      <c r="D751" s="4" t="s">
        <v>234</v>
      </c>
      <c r="E751" s="4" t="s">
        <v>774</v>
      </c>
      <c r="F751" s="4" t="s">
        <v>782</v>
      </c>
      <c r="G751" s="14">
        <v>11770.47</v>
      </c>
      <c r="H751" s="4">
        <v>0</v>
      </c>
      <c r="I751" s="14">
        <v>11770.47</v>
      </c>
      <c r="J751" s="14">
        <v>337.81</v>
      </c>
      <c r="K751" s="14">
        <v>0</v>
      </c>
      <c r="L751" s="14">
        <v>357.82</v>
      </c>
      <c r="M751" s="14">
        <v>2620.35</v>
      </c>
      <c r="N751" s="14">
        <f t="shared" si="27"/>
        <v>3315.98</v>
      </c>
      <c r="O751" s="14">
        <f t="shared" si="26"/>
        <v>8454.49</v>
      </c>
      <c r="Q751" s="25"/>
      <c r="R751" s="18"/>
      <c r="S751" s="18"/>
    </row>
    <row r="752" spans="1:19" ht="30" x14ac:dyDescent="0.25">
      <c r="A752" s="4">
        <v>744</v>
      </c>
      <c r="B752" s="4" t="s">
        <v>521</v>
      </c>
      <c r="C752" s="4" t="s">
        <v>579</v>
      </c>
      <c r="D752" s="4" t="s">
        <v>350</v>
      </c>
      <c r="E752" s="4" t="s">
        <v>775</v>
      </c>
      <c r="F752" s="4" t="s">
        <v>782</v>
      </c>
      <c r="G752" s="14">
        <v>25000</v>
      </c>
      <c r="H752" s="4">
        <v>0</v>
      </c>
      <c r="I752" s="14">
        <v>25000</v>
      </c>
      <c r="J752" s="14">
        <v>717.5</v>
      </c>
      <c r="K752" s="14">
        <v>0</v>
      </c>
      <c r="L752" s="14">
        <v>760</v>
      </c>
      <c r="M752" s="14">
        <v>1257.3</v>
      </c>
      <c r="N752" s="14">
        <f t="shared" si="27"/>
        <v>2734.8</v>
      </c>
      <c r="O752" s="14">
        <f t="shared" si="26"/>
        <v>22265.200000000001</v>
      </c>
      <c r="Q752" s="25"/>
      <c r="R752" s="18"/>
      <c r="S752" s="18"/>
    </row>
    <row r="753" spans="1:19" ht="30" x14ac:dyDescent="0.25">
      <c r="A753" s="4">
        <v>745</v>
      </c>
      <c r="B753" s="4" t="s">
        <v>609</v>
      </c>
      <c r="C753" s="4" t="s">
        <v>579</v>
      </c>
      <c r="D753" s="4" t="s">
        <v>45</v>
      </c>
      <c r="E753" s="4" t="s">
        <v>774</v>
      </c>
      <c r="F753" s="4" t="s">
        <v>783</v>
      </c>
      <c r="G753" s="14">
        <v>22050</v>
      </c>
      <c r="H753" s="4">
        <v>0</v>
      </c>
      <c r="I753" s="14">
        <v>22050</v>
      </c>
      <c r="J753" s="14">
        <v>632.84</v>
      </c>
      <c r="K753" s="14">
        <v>0</v>
      </c>
      <c r="L753" s="14">
        <v>670.32</v>
      </c>
      <c r="M753" s="14">
        <v>3072.82</v>
      </c>
      <c r="N753" s="14">
        <f t="shared" si="27"/>
        <v>4375.9800000000005</v>
      </c>
      <c r="O753" s="14">
        <f t="shared" si="26"/>
        <v>17674.02</v>
      </c>
      <c r="Q753" s="25"/>
      <c r="R753" s="18"/>
      <c r="S753" s="18"/>
    </row>
    <row r="754" spans="1:19" ht="30" x14ac:dyDescent="0.25">
      <c r="A754" s="4">
        <v>746</v>
      </c>
      <c r="B754" s="4" t="s">
        <v>612</v>
      </c>
      <c r="C754" s="4" t="s">
        <v>579</v>
      </c>
      <c r="D754" s="4" t="s">
        <v>21</v>
      </c>
      <c r="E754" s="4" t="s">
        <v>774</v>
      </c>
      <c r="F754" s="4" t="s">
        <v>783</v>
      </c>
      <c r="G754" s="14">
        <v>50000</v>
      </c>
      <c r="H754" s="4">
        <v>0</v>
      </c>
      <c r="I754" s="14">
        <v>50000</v>
      </c>
      <c r="J754" s="14">
        <v>1435</v>
      </c>
      <c r="K754" s="14">
        <v>1854</v>
      </c>
      <c r="L754" s="14">
        <v>1520</v>
      </c>
      <c r="M754" s="14">
        <v>1373.5</v>
      </c>
      <c r="N754" s="14">
        <f t="shared" si="27"/>
        <v>6182.5</v>
      </c>
      <c r="O754" s="14">
        <f t="shared" si="26"/>
        <v>43817.5</v>
      </c>
      <c r="Q754" s="25"/>
      <c r="R754" s="18"/>
      <c r="S754" s="18"/>
    </row>
    <row r="755" spans="1:19" ht="30" x14ac:dyDescent="0.25">
      <c r="A755" s="4">
        <v>747</v>
      </c>
      <c r="B755" s="4" t="s">
        <v>626</v>
      </c>
      <c r="C755" s="4" t="s">
        <v>579</v>
      </c>
      <c r="D755" s="4" t="s">
        <v>87</v>
      </c>
      <c r="E755" s="4" t="s">
        <v>774</v>
      </c>
      <c r="F755" s="4" t="s">
        <v>783</v>
      </c>
      <c r="G755" s="14">
        <v>45000</v>
      </c>
      <c r="H755" s="4">
        <v>0</v>
      </c>
      <c r="I755" s="14">
        <v>45000</v>
      </c>
      <c r="J755" s="14">
        <v>1291.5</v>
      </c>
      <c r="K755" s="14">
        <v>1148.33</v>
      </c>
      <c r="L755" s="14">
        <v>1368</v>
      </c>
      <c r="M755">
        <v>25</v>
      </c>
      <c r="N755" s="14">
        <f t="shared" si="27"/>
        <v>3832.83</v>
      </c>
      <c r="O755" s="14">
        <f t="shared" si="26"/>
        <v>41167.17</v>
      </c>
      <c r="Q755" s="25"/>
      <c r="R755" s="18"/>
      <c r="S755" s="18"/>
    </row>
    <row r="756" spans="1:19" ht="30" x14ac:dyDescent="0.25">
      <c r="A756" s="4">
        <v>748</v>
      </c>
      <c r="B756" s="4" t="s">
        <v>629</v>
      </c>
      <c r="C756" s="4" t="s">
        <v>579</v>
      </c>
      <c r="D756" s="4" t="s">
        <v>21</v>
      </c>
      <c r="E756" s="4" t="s">
        <v>776</v>
      </c>
      <c r="F756" s="4" t="s">
        <v>782</v>
      </c>
      <c r="G756" s="14">
        <v>40000</v>
      </c>
      <c r="H756" s="4">
        <v>0</v>
      </c>
      <c r="I756" s="14">
        <v>40000</v>
      </c>
      <c r="J756" s="14">
        <v>1148</v>
      </c>
      <c r="K756" s="14">
        <v>442.65</v>
      </c>
      <c r="L756" s="14">
        <v>1216</v>
      </c>
      <c r="M756" s="14">
        <v>425</v>
      </c>
      <c r="N756" s="14">
        <f t="shared" si="27"/>
        <v>3231.65</v>
      </c>
      <c r="O756" s="14">
        <f t="shared" si="26"/>
        <v>36768.35</v>
      </c>
      <c r="Q756" s="25"/>
      <c r="R756" s="18"/>
      <c r="S756" s="18"/>
    </row>
    <row r="757" spans="1:19" ht="30" x14ac:dyDescent="0.25">
      <c r="A757" s="4">
        <v>749</v>
      </c>
      <c r="B757" s="4" t="s">
        <v>636</v>
      </c>
      <c r="C757" s="4" t="s">
        <v>579</v>
      </c>
      <c r="D757" s="4" t="s">
        <v>227</v>
      </c>
      <c r="E757" s="4" t="s">
        <v>774</v>
      </c>
      <c r="F757" s="4" t="s">
        <v>782</v>
      </c>
      <c r="G757" s="14">
        <v>19292.87</v>
      </c>
      <c r="H757" s="4">
        <v>0</v>
      </c>
      <c r="I757" s="14">
        <v>19292.87</v>
      </c>
      <c r="J757" s="14">
        <v>553.71</v>
      </c>
      <c r="K757" s="14">
        <v>0</v>
      </c>
      <c r="L757" s="14">
        <v>586.5</v>
      </c>
      <c r="M757" s="14">
        <v>25</v>
      </c>
      <c r="N757" s="14">
        <f t="shared" si="27"/>
        <v>1165.21</v>
      </c>
      <c r="O757" s="14">
        <f t="shared" si="26"/>
        <v>18127.66</v>
      </c>
      <c r="Q757" s="25"/>
      <c r="R757" s="18"/>
      <c r="S757" s="18"/>
    </row>
    <row r="758" spans="1:19" ht="30" x14ac:dyDescent="0.25">
      <c r="A758" s="4">
        <v>750</v>
      </c>
      <c r="B758" s="4" t="s">
        <v>652</v>
      </c>
      <c r="C758" s="4" t="s">
        <v>579</v>
      </c>
      <c r="D758" s="4" t="s">
        <v>21</v>
      </c>
      <c r="E758" s="4" t="s">
        <v>776</v>
      </c>
      <c r="F758" s="4" t="s">
        <v>783</v>
      </c>
      <c r="G758" s="14">
        <v>50000</v>
      </c>
      <c r="H758" s="4">
        <v>0</v>
      </c>
      <c r="I758" s="14">
        <v>50000</v>
      </c>
      <c r="J758" s="14">
        <v>1435</v>
      </c>
      <c r="K758" s="14">
        <v>1627.13</v>
      </c>
      <c r="L758" s="14">
        <v>1520</v>
      </c>
      <c r="M758" s="14">
        <v>1637.45</v>
      </c>
      <c r="N758" s="14">
        <f t="shared" si="27"/>
        <v>6219.58</v>
      </c>
      <c r="O758" s="14">
        <f t="shared" si="26"/>
        <v>43780.42</v>
      </c>
      <c r="Q758" s="25"/>
      <c r="R758" s="18"/>
      <c r="S758" s="18"/>
    </row>
    <row r="759" spans="1:19" ht="31.5" customHeight="1" x14ac:dyDescent="0.25">
      <c r="A759" s="4">
        <v>751</v>
      </c>
      <c r="B759" s="4" t="s">
        <v>654</v>
      </c>
      <c r="C759" s="4" t="s">
        <v>579</v>
      </c>
      <c r="D759" s="4" t="s">
        <v>21</v>
      </c>
      <c r="E759" s="4" t="s">
        <v>776</v>
      </c>
      <c r="F759" s="4" t="s">
        <v>783</v>
      </c>
      <c r="G759" s="14">
        <v>45000</v>
      </c>
      <c r="H759" s="4">
        <v>0</v>
      </c>
      <c r="I759" s="14">
        <v>45000</v>
      </c>
      <c r="J759" s="14">
        <f>+I759*2.87%</f>
        <v>1291.5</v>
      </c>
      <c r="K759" s="14">
        <v>1148.33</v>
      </c>
      <c r="L759" s="14">
        <f>+I759*3.04%</f>
        <v>1368</v>
      </c>
      <c r="M759" s="14">
        <v>185</v>
      </c>
      <c r="N759" s="14">
        <f t="shared" si="27"/>
        <v>3992.83</v>
      </c>
      <c r="O759" s="14">
        <f t="shared" si="26"/>
        <v>41007.17</v>
      </c>
      <c r="Q759" s="25"/>
      <c r="R759" s="18"/>
      <c r="S759" s="18"/>
    </row>
    <row r="760" spans="1:19" ht="30" x14ac:dyDescent="0.25">
      <c r="A760" s="4">
        <v>752</v>
      </c>
      <c r="B760" s="4" t="s">
        <v>658</v>
      </c>
      <c r="C760" s="4" t="s">
        <v>579</v>
      </c>
      <c r="D760" s="4" t="s">
        <v>148</v>
      </c>
      <c r="E760" s="4" t="s">
        <v>775</v>
      </c>
      <c r="F760" s="4" t="s">
        <v>783</v>
      </c>
      <c r="G760" s="14">
        <v>26250</v>
      </c>
      <c r="H760" s="4">
        <v>0</v>
      </c>
      <c r="I760" s="14">
        <v>26250</v>
      </c>
      <c r="J760" s="14">
        <v>753.38</v>
      </c>
      <c r="K760" s="14">
        <v>0</v>
      </c>
      <c r="L760" s="14">
        <v>798</v>
      </c>
      <c r="M760" s="14">
        <v>673.5</v>
      </c>
      <c r="N760" s="14">
        <f t="shared" si="27"/>
        <v>2224.88</v>
      </c>
      <c r="O760" s="14">
        <f t="shared" si="26"/>
        <v>24025.119999999999</v>
      </c>
      <c r="Q760" s="25"/>
      <c r="R760" s="18"/>
      <c r="S760" s="18"/>
    </row>
    <row r="761" spans="1:19" ht="30" x14ac:dyDescent="0.25">
      <c r="A761" s="4">
        <v>753</v>
      </c>
      <c r="B761" s="4" t="s">
        <v>662</v>
      </c>
      <c r="C761" s="4" t="s">
        <v>579</v>
      </c>
      <c r="D761" s="4" t="s">
        <v>148</v>
      </c>
      <c r="E761" s="4" t="s">
        <v>775</v>
      </c>
      <c r="F761" s="4" t="s">
        <v>783</v>
      </c>
      <c r="G761" s="14">
        <v>12833.33</v>
      </c>
      <c r="H761" s="4">
        <v>0</v>
      </c>
      <c r="I761" s="14">
        <v>12833.33</v>
      </c>
      <c r="J761" s="14">
        <v>368.32</v>
      </c>
      <c r="K761" s="14">
        <v>0</v>
      </c>
      <c r="L761" s="14">
        <v>390.13</v>
      </c>
      <c r="M761" s="14">
        <v>25</v>
      </c>
      <c r="N761" s="14">
        <f t="shared" si="27"/>
        <v>783.45</v>
      </c>
      <c r="O761" s="14">
        <f t="shared" si="26"/>
        <v>12049.88</v>
      </c>
      <c r="Q761" s="25"/>
      <c r="R761" s="18"/>
      <c r="S761" s="18"/>
    </row>
    <row r="762" spans="1:19" ht="30" x14ac:dyDescent="0.25">
      <c r="A762" s="4">
        <v>754</v>
      </c>
      <c r="B762" s="4" t="s">
        <v>277</v>
      </c>
      <c r="C762" s="4" t="s">
        <v>579</v>
      </c>
      <c r="D762" s="4" t="s">
        <v>278</v>
      </c>
      <c r="E762" s="4" t="s">
        <v>776</v>
      </c>
      <c r="F762" s="4" t="s">
        <v>782</v>
      </c>
      <c r="G762" s="14">
        <v>26250</v>
      </c>
      <c r="H762" s="4">
        <v>0</v>
      </c>
      <c r="I762" s="14">
        <v>26250</v>
      </c>
      <c r="J762" s="14">
        <v>753.38</v>
      </c>
      <c r="K762" s="14">
        <v>0</v>
      </c>
      <c r="L762" s="14">
        <v>798</v>
      </c>
      <c r="M762" s="14">
        <v>25</v>
      </c>
      <c r="N762" s="14">
        <f t="shared" si="27"/>
        <v>1576.38</v>
      </c>
      <c r="O762" s="14">
        <f t="shared" si="26"/>
        <v>24673.62</v>
      </c>
      <c r="Q762" s="25"/>
      <c r="R762" s="18"/>
      <c r="S762" s="18"/>
    </row>
    <row r="763" spans="1:19" ht="30" x14ac:dyDescent="0.25">
      <c r="A763" s="4">
        <v>755</v>
      </c>
      <c r="B763" s="4" t="s">
        <v>1182</v>
      </c>
      <c r="C763" s="4" t="s">
        <v>579</v>
      </c>
      <c r="D763" s="4" t="s">
        <v>94</v>
      </c>
      <c r="E763" s="4" t="s">
        <v>774</v>
      </c>
      <c r="F763" s="4" t="s">
        <v>783</v>
      </c>
      <c r="G763" s="14">
        <v>50000</v>
      </c>
      <c r="H763" s="4">
        <v>0</v>
      </c>
      <c r="I763" s="14">
        <v>50000</v>
      </c>
      <c r="J763" s="14">
        <v>1435</v>
      </c>
      <c r="K763" s="14">
        <v>1854</v>
      </c>
      <c r="L763" s="14">
        <v>1520</v>
      </c>
      <c r="M763">
        <v>425</v>
      </c>
      <c r="N763" s="14">
        <f t="shared" si="27"/>
        <v>5234</v>
      </c>
      <c r="O763" s="14">
        <f t="shared" si="26"/>
        <v>44766</v>
      </c>
      <c r="Q763" s="25"/>
      <c r="R763" s="18"/>
      <c r="S763" s="18"/>
    </row>
    <row r="764" spans="1:19" ht="24.75" customHeight="1" x14ac:dyDescent="0.25">
      <c r="A764" s="4">
        <v>756</v>
      </c>
      <c r="B764" s="4" t="s">
        <v>1113</v>
      </c>
      <c r="C764" s="4" t="s">
        <v>579</v>
      </c>
      <c r="D764" s="4" t="s">
        <v>227</v>
      </c>
      <c r="E764" s="4" t="s">
        <v>775</v>
      </c>
      <c r="F764" s="4" t="s">
        <v>782</v>
      </c>
      <c r="G764" s="14">
        <v>15000</v>
      </c>
      <c r="H764" s="4">
        <v>0</v>
      </c>
      <c r="I764" s="14">
        <v>15000</v>
      </c>
      <c r="J764" s="14">
        <v>430.5</v>
      </c>
      <c r="K764" s="14">
        <v>0</v>
      </c>
      <c r="L764" s="14">
        <v>456</v>
      </c>
      <c r="M764" s="14">
        <v>495</v>
      </c>
      <c r="N764" s="14">
        <f t="shared" si="27"/>
        <v>1381.5</v>
      </c>
      <c r="O764" s="14">
        <f t="shared" ref="O764:O775" si="28">+I764-N764</f>
        <v>13618.5</v>
      </c>
      <c r="Q764" s="25"/>
      <c r="R764" s="18"/>
      <c r="S764" s="18"/>
    </row>
    <row r="765" spans="1:19" ht="24.75" customHeight="1" x14ac:dyDescent="0.25">
      <c r="A765" s="4">
        <v>757</v>
      </c>
      <c r="B765" s="4" t="s">
        <v>686</v>
      </c>
      <c r="C765" s="4" t="s">
        <v>579</v>
      </c>
      <c r="D765" s="4" t="s">
        <v>40</v>
      </c>
      <c r="E765" s="4" t="s">
        <v>774</v>
      </c>
      <c r="F765" s="4" t="s">
        <v>782</v>
      </c>
      <c r="G765" s="14">
        <v>60000</v>
      </c>
      <c r="H765" s="4">
        <v>0</v>
      </c>
      <c r="I765" s="14">
        <v>60000</v>
      </c>
      <c r="J765" s="14">
        <v>1722</v>
      </c>
      <c r="K765" s="14">
        <v>3486.68</v>
      </c>
      <c r="L765" s="14">
        <v>1824</v>
      </c>
      <c r="M765" s="14">
        <v>1125</v>
      </c>
      <c r="N765" s="14">
        <f t="shared" si="27"/>
        <v>8157.68</v>
      </c>
      <c r="O765" s="14">
        <f t="shared" si="28"/>
        <v>51842.32</v>
      </c>
      <c r="Q765" s="25"/>
      <c r="R765" s="18"/>
      <c r="S765" s="18"/>
    </row>
    <row r="766" spans="1:19" ht="30" x14ac:dyDescent="0.25">
      <c r="A766" s="4">
        <v>758</v>
      </c>
      <c r="B766" s="4" t="s">
        <v>704</v>
      </c>
      <c r="C766" s="4" t="s">
        <v>579</v>
      </c>
      <c r="D766" s="4" t="s">
        <v>40</v>
      </c>
      <c r="E766" s="4" t="s">
        <v>774</v>
      </c>
      <c r="F766" s="4" t="s">
        <v>783</v>
      </c>
      <c r="G766" s="14">
        <v>60000</v>
      </c>
      <c r="H766" s="4">
        <v>0</v>
      </c>
      <c r="I766" s="14">
        <v>60000</v>
      </c>
      <c r="J766" s="14">
        <v>1722</v>
      </c>
      <c r="K766" s="14">
        <v>3486.68</v>
      </c>
      <c r="L766" s="14">
        <v>1824</v>
      </c>
      <c r="M766" s="14">
        <v>1785</v>
      </c>
      <c r="N766" s="14">
        <f t="shared" si="27"/>
        <v>8817.68</v>
      </c>
      <c r="O766" s="14">
        <f t="shared" si="28"/>
        <v>51182.32</v>
      </c>
      <c r="Q766" s="25"/>
      <c r="R766" s="18"/>
      <c r="S766" s="18"/>
    </row>
    <row r="767" spans="1:19" ht="30" x14ac:dyDescent="0.25">
      <c r="A767" s="4">
        <v>759</v>
      </c>
      <c r="B767" s="4" t="s">
        <v>717</v>
      </c>
      <c r="C767" s="4" t="s">
        <v>579</v>
      </c>
      <c r="D767" s="4" t="s">
        <v>165</v>
      </c>
      <c r="E767" s="4" t="s">
        <v>774</v>
      </c>
      <c r="F767" s="4" t="s">
        <v>783</v>
      </c>
      <c r="G767" s="14">
        <v>50000</v>
      </c>
      <c r="H767" s="4">
        <v>0</v>
      </c>
      <c r="I767" s="14">
        <v>50000</v>
      </c>
      <c r="J767" s="14">
        <v>1435</v>
      </c>
      <c r="K767" s="14">
        <v>1854</v>
      </c>
      <c r="L767" s="14">
        <v>1520</v>
      </c>
      <c r="M767" s="14">
        <v>1513.5</v>
      </c>
      <c r="N767" s="14">
        <f t="shared" si="27"/>
        <v>6322.5</v>
      </c>
      <c r="O767" s="14">
        <f t="shared" si="28"/>
        <v>43677.5</v>
      </c>
      <c r="Q767" s="25"/>
      <c r="R767" s="18"/>
      <c r="S767" s="18"/>
    </row>
    <row r="768" spans="1:19" ht="30" x14ac:dyDescent="0.25">
      <c r="A768" s="4">
        <v>760</v>
      </c>
      <c r="B768" s="4" t="s">
        <v>720</v>
      </c>
      <c r="C768" s="4" t="s">
        <v>579</v>
      </c>
      <c r="D768" s="4" t="s">
        <v>31</v>
      </c>
      <c r="E768" s="4" t="s">
        <v>774</v>
      </c>
      <c r="F768" s="4" t="s">
        <v>782</v>
      </c>
      <c r="G768" s="14">
        <v>60000</v>
      </c>
      <c r="H768" s="4">
        <v>0</v>
      </c>
      <c r="I768" s="14">
        <v>60000</v>
      </c>
      <c r="J768" s="14">
        <v>1722</v>
      </c>
      <c r="K768" s="14">
        <v>3184.19</v>
      </c>
      <c r="L768" s="14">
        <v>1824</v>
      </c>
      <c r="M768" s="14">
        <v>3234.45</v>
      </c>
      <c r="N768" s="14">
        <f>+J768+K768+L768+M768</f>
        <v>9964.64</v>
      </c>
      <c r="O768" s="14">
        <f t="shared" si="28"/>
        <v>50035.360000000001</v>
      </c>
      <c r="Q768" s="25"/>
      <c r="R768" s="18"/>
      <c r="S768" s="18"/>
    </row>
    <row r="769" spans="1:19" ht="30" x14ac:dyDescent="0.25">
      <c r="A769" s="4">
        <v>761</v>
      </c>
      <c r="B769" s="4" t="s">
        <v>663</v>
      </c>
      <c r="C769" s="4" t="s">
        <v>579</v>
      </c>
      <c r="D769" s="4" t="s">
        <v>160</v>
      </c>
      <c r="E769" s="4" t="s">
        <v>775</v>
      </c>
      <c r="F769" s="4" t="s">
        <v>782</v>
      </c>
      <c r="G769" s="14">
        <v>11000</v>
      </c>
      <c r="H769" s="4">
        <v>0</v>
      </c>
      <c r="I769" s="14">
        <v>11000</v>
      </c>
      <c r="J769" s="14">
        <v>315.7</v>
      </c>
      <c r="K769" s="14">
        <v>0</v>
      </c>
      <c r="L769" s="14">
        <v>334.4</v>
      </c>
      <c r="M769" s="14">
        <v>25</v>
      </c>
      <c r="N769" s="14">
        <f t="shared" si="27"/>
        <v>675.09999999999991</v>
      </c>
      <c r="O769" s="14">
        <f t="shared" si="28"/>
        <v>10324.9</v>
      </c>
      <c r="Q769" s="25"/>
      <c r="R769" s="18"/>
      <c r="S769" s="18"/>
    </row>
    <row r="770" spans="1:19" ht="30" x14ac:dyDescent="0.25">
      <c r="A770" s="4">
        <v>762</v>
      </c>
      <c r="B770" s="4" t="s">
        <v>729</v>
      </c>
      <c r="C770" s="4" t="s">
        <v>579</v>
      </c>
      <c r="D770" s="4" t="s">
        <v>21</v>
      </c>
      <c r="E770" s="4" t="s">
        <v>774</v>
      </c>
      <c r="F770" s="4" t="s">
        <v>782</v>
      </c>
      <c r="G770" s="14">
        <v>50000</v>
      </c>
      <c r="H770" s="4">
        <v>0</v>
      </c>
      <c r="I770" s="14">
        <v>50000</v>
      </c>
      <c r="J770" s="14">
        <v>1435</v>
      </c>
      <c r="K770" s="14">
        <v>1854</v>
      </c>
      <c r="L770" s="14">
        <v>1520</v>
      </c>
      <c r="M770" s="14">
        <v>1657.3</v>
      </c>
      <c r="N770" s="14">
        <f t="shared" si="27"/>
        <v>6466.3</v>
      </c>
      <c r="O770" s="14">
        <f t="shared" si="28"/>
        <v>43533.7</v>
      </c>
      <c r="Q770" s="25"/>
      <c r="R770" s="18"/>
      <c r="S770" s="18"/>
    </row>
    <row r="771" spans="1:19" ht="30" x14ac:dyDescent="0.25">
      <c r="A771" s="4">
        <v>763</v>
      </c>
      <c r="B771" s="4" t="s">
        <v>738</v>
      </c>
      <c r="C771" s="4" t="s">
        <v>579</v>
      </c>
      <c r="D771" s="4" t="s">
        <v>165</v>
      </c>
      <c r="E771" s="4" t="s">
        <v>774</v>
      </c>
      <c r="F771" s="4" t="s">
        <v>783</v>
      </c>
      <c r="G771" s="14">
        <v>50000</v>
      </c>
      <c r="H771" s="4">
        <v>0</v>
      </c>
      <c r="I771" s="14">
        <v>50000</v>
      </c>
      <c r="J771" s="14">
        <v>1435</v>
      </c>
      <c r="K771" s="14">
        <v>1854</v>
      </c>
      <c r="L771" s="14">
        <v>1520</v>
      </c>
      <c r="M771" s="14">
        <v>625</v>
      </c>
      <c r="N771" s="14">
        <f t="shared" si="27"/>
        <v>5434</v>
      </c>
      <c r="O771" s="14">
        <f t="shared" si="28"/>
        <v>44566</v>
      </c>
      <c r="Q771" s="25"/>
      <c r="R771" s="18"/>
      <c r="S771" s="18"/>
    </row>
    <row r="772" spans="1:19" ht="24.75" customHeight="1" x14ac:dyDescent="0.25">
      <c r="A772" s="4">
        <v>764</v>
      </c>
      <c r="B772" s="4" t="s">
        <v>749</v>
      </c>
      <c r="C772" s="4" t="s">
        <v>579</v>
      </c>
      <c r="D772" s="4" t="s">
        <v>165</v>
      </c>
      <c r="E772" s="4" t="s">
        <v>776</v>
      </c>
      <c r="F772" s="4" t="s">
        <v>783</v>
      </c>
      <c r="G772" s="14">
        <v>50000</v>
      </c>
      <c r="H772" s="4">
        <v>0</v>
      </c>
      <c r="I772" s="14">
        <v>50000</v>
      </c>
      <c r="J772" s="14">
        <v>1435</v>
      </c>
      <c r="K772" s="14">
        <v>1854</v>
      </c>
      <c r="L772" s="14">
        <v>1520</v>
      </c>
      <c r="M772" s="14">
        <v>425</v>
      </c>
      <c r="N772" s="14">
        <f t="shared" si="27"/>
        <v>5234</v>
      </c>
      <c r="O772" s="14">
        <f t="shared" si="28"/>
        <v>44766</v>
      </c>
      <c r="Q772" s="25"/>
      <c r="R772" s="18"/>
      <c r="S772" s="18"/>
    </row>
    <row r="773" spans="1:19" ht="24.75" customHeight="1" x14ac:dyDescent="0.25">
      <c r="A773" s="4">
        <v>765</v>
      </c>
      <c r="B773" s="4" t="s">
        <v>756</v>
      </c>
      <c r="C773" s="4" t="s">
        <v>579</v>
      </c>
      <c r="D773" s="4" t="s">
        <v>31</v>
      </c>
      <c r="E773" s="4" t="s">
        <v>774</v>
      </c>
      <c r="F773" s="4" t="s">
        <v>782</v>
      </c>
      <c r="G773" s="14">
        <v>60000</v>
      </c>
      <c r="H773" s="4">
        <v>0</v>
      </c>
      <c r="I773" s="14">
        <v>60000</v>
      </c>
      <c r="J773" s="14">
        <v>1722</v>
      </c>
      <c r="K773" s="14">
        <v>3486.68</v>
      </c>
      <c r="L773" s="14">
        <v>1824</v>
      </c>
      <c r="M773" s="14">
        <v>3135.8</v>
      </c>
      <c r="N773" s="14">
        <f t="shared" si="27"/>
        <v>10168.48</v>
      </c>
      <c r="O773" s="14">
        <f t="shared" si="28"/>
        <v>49831.520000000004</v>
      </c>
      <c r="Q773" s="25"/>
      <c r="R773" s="18"/>
      <c r="S773" s="18"/>
    </row>
    <row r="774" spans="1:19" ht="30" x14ac:dyDescent="0.25">
      <c r="A774" s="4">
        <v>766</v>
      </c>
      <c r="B774" s="4" t="s">
        <v>764</v>
      </c>
      <c r="C774" s="4" t="s">
        <v>579</v>
      </c>
      <c r="D774" s="4" t="s">
        <v>21</v>
      </c>
      <c r="E774" s="4" t="s">
        <v>774</v>
      </c>
      <c r="F774" s="4" t="s">
        <v>782</v>
      </c>
      <c r="G774" s="14">
        <v>50000</v>
      </c>
      <c r="H774" s="4">
        <v>0</v>
      </c>
      <c r="I774" s="14">
        <v>50000</v>
      </c>
      <c r="J774" s="14">
        <v>1435</v>
      </c>
      <c r="K774" s="14">
        <v>1854</v>
      </c>
      <c r="L774" s="14">
        <v>1520</v>
      </c>
      <c r="M774" s="14">
        <v>425</v>
      </c>
      <c r="N774" s="14">
        <f t="shared" si="27"/>
        <v>5234</v>
      </c>
      <c r="O774" s="14">
        <f t="shared" si="28"/>
        <v>44766</v>
      </c>
      <c r="Q774" s="25"/>
      <c r="R774" s="18"/>
      <c r="S774" s="18"/>
    </row>
    <row r="775" spans="1:19" ht="34.5" customHeight="1" x14ac:dyDescent="0.25">
      <c r="A775" s="4">
        <v>767</v>
      </c>
      <c r="B775" s="4" t="s">
        <v>768</v>
      </c>
      <c r="C775" s="4" t="s">
        <v>579</v>
      </c>
      <c r="D775" s="4" t="s">
        <v>31</v>
      </c>
      <c r="E775" s="4" t="s">
        <v>774</v>
      </c>
      <c r="F775" s="4" t="s">
        <v>782</v>
      </c>
      <c r="G775" s="14">
        <v>60000</v>
      </c>
      <c r="H775" s="4">
        <v>0</v>
      </c>
      <c r="I775" s="14">
        <v>60000</v>
      </c>
      <c r="J775" s="14">
        <v>1722</v>
      </c>
      <c r="K775" s="14">
        <v>2881.7</v>
      </c>
      <c r="L775" s="14">
        <v>1824</v>
      </c>
      <c r="M775" s="14">
        <v>3449.9</v>
      </c>
      <c r="N775" s="14">
        <f t="shared" si="27"/>
        <v>9877.6</v>
      </c>
      <c r="O775" s="14">
        <f t="shared" si="28"/>
        <v>50122.400000000001</v>
      </c>
      <c r="Q775" s="25"/>
      <c r="R775" s="18"/>
      <c r="S775" s="18"/>
    </row>
    <row r="776" spans="1:19" ht="24.75" customHeight="1" x14ac:dyDescent="0.25">
      <c r="A776" s="4"/>
      <c r="B776" s="4"/>
      <c r="C776" s="4"/>
      <c r="D776" s="4"/>
      <c r="E776" s="4"/>
      <c r="F776" s="4"/>
      <c r="G776" s="5"/>
      <c r="H776" s="4"/>
      <c r="I776" s="5"/>
      <c r="J776" s="5"/>
      <c r="K776" s="5"/>
      <c r="L776" s="5"/>
      <c r="M776" s="5"/>
      <c r="N776" s="5"/>
      <c r="O776" s="5"/>
      <c r="Q776" s="25"/>
      <c r="R776" s="18"/>
    </row>
    <row r="777" spans="1:19" s="2" customFormat="1" ht="24.75" customHeight="1" thickBot="1" x14ac:dyDescent="0.3">
      <c r="G777" s="8">
        <f t="shared" ref="G777:O777" si="29">SUM(G9:G776)</f>
        <v>24099291.049999993</v>
      </c>
      <c r="H777" s="8">
        <f t="shared" si="29"/>
        <v>0</v>
      </c>
      <c r="I777" s="8">
        <f t="shared" si="29"/>
        <v>24099291.049999993</v>
      </c>
      <c r="J777" s="8">
        <f t="shared" si="29"/>
        <v>691649.93999999925</v>
      </c>
      <c r="K777" s="8">
        <f t="shared" si="29"/>
        <v>829031.14000000106</v>
      </c>
      <c r="L777" s="8">
        <f t="shared" si="29"/>
        <v>728073.63000000524</v>
      </c>
      <c r="M777" s="8">
        <f t="shared" si="29"/>
        <v>1570951.4699999979</v>
      </c>
      <c r="N777" s="8">
        <f t="shared" si="29"/>
        <v>3819706.5700000208</v>
      </c>
      <c r="O777" s="8">
        <f t="shared" si="29"/>
        <v>20279584.480000045</v>
      </c>
      <c r="Q777" s="25"/>
      <c r="R777" s="18"/>
    </row>
    <row r="778" spans="1:19" ht="24.75" customHeight="1" thickTop="1" x14ac:dyDescent="0.25"/>
    <row r="779" spans="1:19" ht="24.75" customHeight="1" x14ac:dyDescent="0.25">
      <c r="G779" s="32"/>
      <c r="H779"/>
      <c r="I779" s="32"/>
      <c r="J779" s="32"/>
      <c r="K779" s="32"/>
      <c r="L779" s="32"/>
      <c r="M779" s="32"/>
      <c r="N779" s="32"/>
      <c r="O779" s="32"/>
    </row>
    <row r="780" spans="1:19" ht="24.75" customHeight="1" x14ac:dyDescent="0.25">
      <c r="F780" s="12"/>
      <c r="G780" s="12"/>
      <c r="H780" s="12"/>
    </row>
    <row r="781" spans="1:19" ht="24.75" customHeight="1" x14ac:dyDescent="0.25">
      <c r="F781" s="56" t="s">
        <v>1325</v>
      </c>
      <c r="G781" s="56"/>
      <c r="H781" s="56"/>
    </row>
    <row r="782" spans="1:19" ht="24.75" customHeight="1" x14ac:dyDescent="0.4">
      <c r="F782" s="57" t="s">
        <v>942</v>
      </c>
      <c r="G782" s="57"/>
      <c r="H782" s="57"/>
      <c r="M782" s="22"/>
    </row>
    <row r="783" spans="1:19" ht="24.75" customHeight="1" x14ac:dyDescent="0.25">
      <c r="B783" s="4"/>
      <c r="D783" s="18"/>
      <c r="H783" s="27"/>
    </row>
    <row r="784" spans="1:19" ht="24.75" customHeight="1" x14ac:dyDescent="0.25">
      <c r="B784" s="4"/>
      <c r="H784" s="35"/>
      <c r="I784" s="35"/>
      <c r="J784" s="35"/>
      <c r="K784" s="35"/>
      <c r="L784" s="35"/>
      <c r="M784" s="35"/>
      <c r="N784" s="35"/>
      <c r="O784" s="35"/>
    </row>
    <row r="785" spans="2:15" ht="24.75" customHeight="1" x14ac:dyDescent="0.25">
      <c r="B785" s="4"/>
      <c r="G785" s="32"/>
      <c r="H785"/>
      <c r="I785" s="32"/>
      <c r="J785" s="32"/>
      <c r="K785" s="32"/>
      <c r="L785" s="32"/>
      <c r="M785" s="32"/>
      <c r="N785" s="32"/>
      <c r="O785" s="32"/>
    </row>
    <row r="786" spans="2:15" ht="24.75" customHeight="1" x14ac:dyDescent="0.25">
      <c r="B786" s="4"/>
      <c r="G786" s="32"/>
      <c r="H786"/>
      <c r="I786" s="32"/>
      <c r="J786" s="32"/>
      <c r="K786" s="32"/>
      <c r="L786" s="32"/>
      <c r="M786" s="32"/>
      <c r="N786" s="32"/>
      <c r="O786" s="32"/>
    </row>
    <row r="787" spans="2:15" ht="24.75" customHeight="1" x14ac:dyDescent="0.25">
      <c r="B787" s="4"/>
      <c r="H787" s="27"/>
    </row>
    <row r="788" spans="2:15" ht="24.75" customHeight="1" x14ac:dyDescent="0.25">
      <c r="B788" s="4"/>
      <c r="H788" s="51"/>
      <c r="I788" s="51"/>
      <c r="J788" s="51"/>
      <c r="K788" s="51"/>
      <c r="L788" s="51"/>
      <c r="M788" s="51"/>
      <c r="N788" s="51"/>
      <c r="O788" s="51"/>
    </row>
    <row r="789" spans="2:15" ht="24.75" customHeight="1" x14ac:dyDescent="0.25">
      <c r="B789" s="4"/>
      <c r="H789" s="27"/>
    </row>
    <row r="790" spans="2:15" ht="24.75" customHeight="1" x14ac:dyDescent="0.25">
      <c r="B790" s="4"/>
      <c r="H790" s="27"/>
    </row>
    <row r="791" spans="2:15" ht="24.75" customHeight="1" x14ac:dyDescent="0.25">
      <c r="B791" s="4"/>
      <c r="H791" s="27"/>
    </row>
    <row r="792" spans="2:15" ht="24.75" customHeight="1" x14ac:dyDescent="0.25">
      <c r="B792" s="4"/>
      <c r="H792" s="53"/>
      <c r="I792" s="53"/>
      <c r="J792" s="53"/>
      <c r="K792" s="53"/>
      <c r="L792" s="53"/>
      <c r="M792" s="53"/>
      <c r="N792" s="53"/>
      <c r="O792" s="53"/>
    </row>
    <row r="793" spans="2:15" ht="24.75" customHeight="1" x14ac:dyDescent="0.25">
      <c r="B793" s="4"/>
      <c r="H793" s="27"/>
    </row>
    <row r="794" spans="2:15" ht="24.75" customHeight="1" x14ac:dyDescent="0.25">
      <c r="B794" s="4"/>
      <c r="H794" s="27"/>
    </row>
    <row r="795" spans="2:15" ht="24.75" customHeight="1" x14ac:dyDescent="0.25">
      <c r="B795" s="4"/>
      <c r="H795" s="27"/>
    </row>
    <row r="796" spans="2:15" ht="24.75" customHeight="1" x14ac:dyDescent="0.25">
      <c r="B796" s="4"/>
      <c r="H796" s="27"/>
    </row>
    <row r="797" spans="2:15" ht="24.75" customHeight="1" x14ac:dyDescent="0.25">
      <c r="B797" s="4"/>
      <c r="H797" s="27"/>
    </row>
    <row r="798" spans="2:15" ht="24.75" customHeight="1" x14ac:dyDescent="0.25">
      <c r="B798" s="4"/>
      <c r="H798" s="27"/>
    </row>
    <row r="799" spans="2:15" ht="24.75" customHeight="1" x14ac:dyDescent="0.25">
      <c r="B799" s="4"/>
    </row>
    <row r="800" spans="2:15" ht="24.75" customHeight="1" x14ac:dyDescent="0.25">
      <c r="B800" s="4"/>
    </row>
    <row r="801" spans="2:2" ht="24.75" customHeight="1" x14ac:dyDescent="0.25">
      <c r="B801" s="4"/>
    </row>
    <row r="802" spans="2:2" ht="24.75" customHeight="1" x14ac:dyDescent="0.25">
      <c r="B802" s="4"/>
    </row>
    <row r="803" spans="2:2" ht="24.75" customHeight="1" x14ac:dyDescent="0.25">
      <c r="B803" s="4"/>
    </row>
    <row r="804" spans="2:2" ht="24.75" customHeight="1" x14ac:dyDescent="0.25">
      <c r="B804" s="4"/>
    </row>
    <row r="805" spans="2:2" ht="24.75" customHeight="1" x14ac:dyDescent="0.25">
      <c r="B805" s="4"/>
    </row>
    <row r="806" spans="2:2" ht="24.75" customHeight="1" x14ac:dyDescent="0.25">
      <c r="B806" s="4"/>
    </row>
    <row r="807" spans="2:2" ht="24.75" customHeight="1" x14ac:dyDescent="0.25">
      <c r="B807" s="4"/>
    </row>
    <row r="808" spans="2:2" ht="24.75" customHeight="1" x14ac:dyDescent="0.25">
      <c r="B808" s="4"/>
    </row>
    <row r="809" spans="2:2" ht="24.75" customHeight="1" x14ac:dyDescent="0.25">
      <c r="B809" s="4"/>
    </row>
    <row r="810" spans="2:2" ht="24.75" customHeight="1" x14ac:dyDescent="0.25">
      <c r="B810" s="4"/>
    </row>
    <row r="811" spans="2:2" ht="24.75" customHeight="1" x14ac:dyDescent="0.25">
      <c r="B811" s="4"/>
    </row>
    <row r="812" spans="2:2" ht="24.75" customHeight="1" x14ac:dyDescent="0.25">
      <c r="B812" s="4"/>
    </row>
    <row r="813" spans="2:2" ht="24.75" customHeight="1" x14ac:dyDescent="0.25">
      <c r="B813" s="4"/>
    </row>
    <row r="814" spans="2:2" ht="24.75" customHeight="1" x14ac:dyDescent="0.25">
      <c r="B814" s="4"/>
    </row>
    <row r="815" spans="2:2" ht="24.75" customHeight="1" x14ac:dyDescent="0.25">
      <c r="B815" s="4"/>
    </row>
    <row r="816" spans="2:2" ht="24.75" customHeight="1" x14ac:dyDescent="0.25">
      <c r="B816" s="4"/>
    </row>
    <row r="817" spans="2:2" ht="24.75" customHeight="1" x14ac:dyDescent="0.25">
      <c r="B817" s="4"/>
    </row>
    <row r="818" spans="2:2" ht="24.75" customHeight="1" x14ac:dyDescent="0.25">
      <c r="B818" s="4"/>
    </row>
    <row r="819" spans="2:2" ht="24.75" customHeight="1" x14ac:dyDescent="0.25">
      <c r="B819" s="4"/>
    </row>
    <row r="820" spans="2:2" ht="24.75" customHeight="1" x14ac:dyDescent="0.25">
      <c r="B820" s="4"/>
    </row>
    <row r="821" spans="2:2" ht="24.75" customHeight="1" x14ac:dyDescent="0.25">
      <c r="B821" s="4"/>
    </row>
    <row r="822" spans="2:2" ht="24.75" customHeight="1" x14ac:dyDescent="0.25">
      <c r="B822" s="4"/>
    </row>
    <row r="823" spans="2:2" ht="24.75" customHeight="1" x14ac:dyDescent="0.25">
      <c r="B823" s="4"/>
    </row>
    <row r="824" spans="2:2" ht="24.75" customHeight="1" x14ac:dyDescent="0.25">
      <c r="B824" s="4"/>
    </row>
    <row r="825" spans="2:2" ht="24.75" customHeight="1" x14ac:dyDescent="0.25">
      <c r="B825" s="4"/>
    </row>
    <row r="826" spans="2:2" ht="24.75" customHeight="1" x14ac:dyDescent="0.25">
      <c r="B826" s="4"/>
    </row>
    <row r="827" spans="2:2" ht="24.75" customHeight="1" x14ac:dyDescent="0.25">
      <c r="B827" s="4"/>
    </row>
    <row r="828" spans="2:2" ht="24.75" customHeight="1" x14ac:dyDescent="0.25">
      <c r="B828" s="4"/>
    </row>
    <row r="829" spans="2:2" ht="24.75" customHeight="1" x14ac:dyDescent="0.25">
      <c r="B829" s="4"/>
    </row>
    <row r="830" spans="2:2" ht="24.75" customHeight="1" x14ac:dyDescent="0.25">
      <c r="B830" s="4"/>
    </row>
    <row r="831" spans="2:2" ht="24.75" customHeight="1" x14ac:dyDescent="0.25">
      <c r="B831" s="4"/>
    </row>
    <row r="832" spans="2:2" ht="24.75" customHeight="1" x14ac:dyDescent="0.25">
      <c r="B832" s="4"/>
    </row>
    <row r="833" spans="2:2" ht="24.75" customHeight="1" x14ac:dyDescent="0.25">
      <c r="B833" s="4"/>
    </row>
    <row r="834" spans="2:2" ht="24.75" customHeight="1" x14ac:dyDescent="0.25">
      <c r="B834" s="4"/>
    </row>
    <row r="835" spans="2:2" ht="24.75" customHeight="1" x14ac:dyDescent="0.25">
      <c r="B835" s="4"/>
    </row>
    <row r="836" spans="2:2" ht="24.75" customHeight="1" x14ac:dyDescent="0.25">
      <c r="B836" s="4"/>
    </row>
    <row r="837" spans="2:2" ht="24.75" customHeight="1" x14ac:dyDescent="0.25">
      <c r="B837" s="4"/>
    </row>
    <row r="838" spans="2:2" ht="24.75" customHeight="1" x14ac:dyDescent="0.25">
      <c r="B838" s="4"/>
    </row>
    <row r="839" spans="2:2" ht="24.75" customHeight="1" x14ac:dyDescent="0.25">
      <c r="B839" s="4"/>
    </row>
    <row r="840" spans="2:2" ht="24.75" customHeight="1" x14ac:dyDescent="0.25">
      <c r="B840" s="4"/>
    </row>
    <row r="841" spans="2:2" ht="24.75" customHeight="1" x14ac:dyDescent="0.25">
      <c r="B841" s="4"/>
    </row>
    <row r="842" spans="2:2" ht="24.75" customHeight="1" x14ac:dyDescent="0.25">
      <c r="B842" s="4"/>
    </row>
    <row r="843" spans="2:2" ht="24.75" customHeight="1" x14ac:dyDescent="0.25">
      <c r="B843" s="4"/>
    </row>
    <row r="844" spans="2:2" ht="24.75" customHeight="1" x14ac:dyDescent="0.25">
      <c r="B844" s="4"/>
    </row>
    <row r="845" spans="2:2" ht="24.75" customHeight="1" x14ac:dyDescent="0.25">
      <c r="B845" s="4"/>
    </row>
    <row r="846" spans="2:2" ht="24.75" customHeight="1" x14ac:dyDescent="0.25">
      <c r="B846" s="4"/>
    </row>
    <row r="847" spans="2:2" ht="24.75" customHeight="1" x14ac:dyDescent="0.25">
      <c r="B847" s="4"/>
    </row>
    <row r="848" spans="2:2" ht="24.75" customHeight="1" x14ac:dyDescent="0.25">
      <c r="B848" s="4"/>
    </row>
    <row r="849" spans="2:2" ht="24.75" customHeight="1" x14ac:dyDescent="0.25">
      <c r="B849" s="4"/>
    </row>
    <row r="850" spans="2:2" ht="24.75" customHeight="1" x14ac:dyDescent="0.25">
      <c r="B850" s="4"/>
    </row>
    <row r="851" spans="2:2" ht="24.75" customHeight="1" x14ac:dyDescent="0.25">
      <c r="B851" s="4"/>
    </row>
    <row r="852" spans="2:2" ht="24.75" customHeight="1" x14ac:dyDescent="0.25">
      <c r="B852" s="4"/>
    </row>
    <row r="853" spans="2:2" ht="24.75" customHeight="1" x14ac:dyDescent="0.25">
      <c r="B853" s="4"/>
    </row>
    <row r="854" spans="2:2" ht="24.75" customHeight="1" x14ac:dyDescent="0.25">
      <c r="B854" s="4"/>
    </row>
    <row r="855" spans="2:2" ht="24.75" customHeight="1" x14ac:dyDescent="0.25">
      <c r="B855" s="4"/>
    </row>
    <row r="856" spans="2:2" ht="24.75" customHeight="1" x14ac:dyDescent="0.25">
      <c r="B856" s="4"/>
    </row>
    <row r="857" spans="2:2" ht="24.75" customHeight="1" x14ac:dyDescent="0.25">
      <c r="B857" s="4"/>
    </row>
    <row r="858" spans="2:2" ht="24.75" customHeight="1" x14ac:dyDescent="0.25">
      <c r="B858" s="4"/>
    </row>
    <row r="859" spans="2:2" ht="24.75" customHeight="1" x14ac:dyDescent="0.25">
      <c r="B859" s="4"/>
    </row>
    <row r="860" spans="2:2" ht="24.75" customHeight="1" x14ac:dyDescent="0.25">
      <c r="B860" s="4"/>
    </row>
    <row r="861" spans="2:2" ht="24.75" customHeight="1" x14ac:dyDescent="0.25">
      <c r="B861" s="4"/>
    </row>
    <row r="862" spans="2:2" ht="24.75" customHeight="1" x14ac:dyDescent="0.25">
      <c r="B862" s="4"/>
    </row>
    <row r="863" spans="2:2" ht="24.75" customHeight="1" x14ac:dyDescent="0.25">
      <c r="B863" s="4"/>
    </row>
    <row r="864" spans="2:2" ht="24.75" customHeight="1" x14ac:dyDescent="0.25">
      <c r="B864" s="4"/>
    </row>
    <row r="865" spans="2:2" ht="24.75" customHeight="1" x14ac:dyDescent="0.25">
      <c r="B865" s="4"/>
    </row>
    <row r="866" spans="2:2" ht="24.75" customHeight="1" x14ac:dyDescent="0.25">
      <c r="B866" s="4"/>
    </row>
    <row r="867" spans="2:2" ht="24.75" customHeight="1" x14ac:dyDescent="0.25">
      <c r="B867" s="4"/>
    </row>
    <row r="868" spans="2:2" ht="24.75" customHeight="1" x14ac:dyDescent="0.25">
      <c r="B868" s="4"/>
    </row>
    <row r="869" spans="2:2" ht="24.75" customHeight="1" x14ac:dyDescent="0.25">
      <c r="B869" s="4"/>
    </row>
    <row r="870" spans="2:2" ht="24.75" customHeight="1" x14ac:dyDescent="0.25">
      <c r="B870" s="4"/>
    </row>
    <row r="871" spans="2:2" ht="24.75" customHeight="1" x14ac:dyDescent="0.25">
      <c r="B871" s="4"/>
    </row>
    <row r="872" spans="2:2" ht="24.75" customHeight="1" x14ac:dyDescent="0.25">
      <c r="B872" s="4"/>
    </row>
    <row r="873" spans="2:2" ht="24.75" customHeight="1" x14ac:dyDescent="0.25">
      <c r="B873" s="4"/>
    </row>
    <row r="874" spans="2:2" ht="24.75" customHeight="1" x14ac:dyDescent="0.25">
      <c r="B874" s="4"/>
    </row>
    <row r="875" spans="2:2" ht="24.75" customHeight="1" x14ac:dyDescent="0.25">
      <c r="B875" s="4"/>
    </row>
    <row r="876" spans="2:2" ht="24.75" customHeight="1" x14ac:dyDescent="0.25">
      <c r="B876" s="4"/>
    </row>
    <row r="877" spans="2:2" ht="24.75" customHeight="1" x14ac:dyDescent="0.25">
      <c r="B877" s="4"/>
    </row>
    <row r="878" spans="2:2" ht="24.75" customHeight="1" x14ac:dyDescent="0.25">
      <c r="B878" s="4"/>
    </row>
    <row r="879" spans="2:2" ht="24.75" customHeight="1" x14ac:dyDescent="0.25">
      <c r="B879" s="4"/>
    </row>
    <row r="880" spans="2:2" ht="24.75" customHeight="1" x14ac:dyDescent="0.25">
      <c r="B880" s="4"/>
    </row>
    <row r="881" spans="2:2" ht="24.75" customHeight="1" x14ac:dyDescent="0.25">
      <c r="B881" s="4"/>
    </row>
    <row r="882" spans="2:2" ht="24.75" customHeight="1" x14ac:dyDescent="0.25">
      <c r="B882" s="4"/>
    </row>
    <row r="883" spans="2:2" ht="24.75" customHeight="1" x14ac:dyDescent="0.25">
      <c r="B883" s="4"/>
    </row>
    <row r="884" spans="2:2" ht="24.75" customHeight="1" x14ac:dyDescent="0.25">
      <c r="B884" s="4"/>
    </row>
    <row r="885" spans="2:2" ht="24.75" customHeight="1" x14ac:dyDescent="0.25">
      <c r="B885" s="4"/>
    </row>
    <row r="886" spans="2:2" ht="24.75" customHeight="1" x14ac:dyDescent="0.25">
      <c r="B886" s="4"/>
    </row>
    <row r="887" spans="2:2" ht="24.75" customHeight="1" x14ac:dyDescent="0.25">
      <c r="B887" s="4"/>
    </row>
    <row r="888" spans="2:2" ht="24.75" customHeight="1" x14ac:dyDescent="0.25">
      <c r="B888" s="4"/>
    </row>
    <row r="889" spans="2:2" ht="24.75" customHeight="1" x14ac:dyDescent="0.25">
      <c r="B889" s="4"/>
    </row>
    <row r="890" spans="2:2" ht="24.75" customHeight="1" x14ac:dyDescent="0.25">
      <c r="B890" s="4"/>
    </row>
    <row r="891" spans="2:2" ht="24.75" customHeight="1" x14ac:dyDescent="0.25">
      <c r="B891" s="4"/>
    </row>
    <row r="892" spans="2:2" ht="24.75" customHeight="1" x14ac:dyDescent="0.25">
      <c r="B892" s="4"/>
    </row>
    <row r="893" spans="2:2" ht="24.75" customHeight="1" x14ac:dyDescent="0.25">
      <c r="B893" s="4"/>
    </row>
    <row r="894" spans="2:2" ht="24.75" customHeight="1" x14ac:dyDescent="0.25">
      <c r="B894" s="4"/>
    </row>
    <row r="895" spans="2:2" ht="24.75" customHeight="1" x14ac:dyDescent="0.25">
      <c r="B895" s="4"/>
    </row>
    <row r="896" spans="2:2" ht="24.75" customHeight="1" x14ac:dyDescent="0.25">
      <c r="B896" s="4"/>
    </row>
    <row r="897" spans="2:2" ht="24.75" customHeight="1" x14ac:dyDescent="0.25">
      <c r="B897" s="4"/>
    </row>
    <row r="898" spans="2:2" ht="24.75" customHeight="1" x14ac:dyDescent="0.25">
      <c r="B898" s="4"/>
    </row>
    <row r="899" spans="2:2" ht="24.75" customHeight="1" x14ac:dyDescent="0.25">
      <c r="B899" s="4"/>
    </row>
    <row r="900" spans="2:2" ht="24.75" customHeight="1" x14ac:dyDescent="0.25">
      <c r="B900" s="4"/>
    </row>
    <row r="901" spans="2:2" ht="24.75" customHeight="1" x14ac:dyDescent="0.25">
      <c r="B901" s="4"/>
    </row>
    <row r="902" spans="2:2" ht="24.75" customHeight="1" x14ac:dyDescent="0.25">
      <c r="B902" s="4"/>
    </row>
    <row r="903" spans="2:2" ht="24.75" customHeight="1" x14ac:dyDescent="0.25">
      <c r="B903" s="4"/>
    </row>
    <row r="904" spans="2:2" ht="24.75" customHeight="1" x14ac:dyDescent="0.25">
      <c r="B904" s="4"/>
    </row>
    <row r="905" spans="2:2" ht="24.75" customHeight="1" x14ac:dyDescent="0.25">
      <c r="B905" s="4"/>
    </row>
    <row r="906" spans="2:2" ht="24.75" customHeight="1" x14ac:dyDescent="0.25">
      <c r="B906" s="4"/>
    </row>
    <row r="907" spans="2:2" ht="24.75" customHeight="1" x14ac:dyDescent="0.25">
      <c r="B907" s="4"/>
    </row>
    <row r="908" spans="2:2" ht="24.75" customHeight="1" x14ac:dyDescent="0.25">
      <c r="B908" s="4"/>
    </row>
    <row r="909" spans="2:2" ht="24.75" customHeight="1" x14ac:dyDescent="0.25">
      <c r="B909" s="4"/>
    </row>
    <row r="910" spans="2:2" ht="24.75" customHeight="1" x14ac:dyDescent="0.25">
      <c r="B910" s="4"/>
    </row>
    <row r="911" spans="2:2" ht="24.75" customHeight="1" x14ac:dyDescent="0.25">
      <c r="B911" s="4"/>
    </row>
    <row r="912" spans="2:2" ht="24.75" customHeight="1" x14ac:dyDescent="0.25">
      <c r="B912" s="4"/>
    </row>
    <row r="913" spans="2:2" ht="24.75" customHeight="1" x14ac:dyDescent="0.25">
      <c r="B913" s="4"/>
    </row>
    <row r="914" spans="2:2" ht="24.75" customHeight="1" x14ac:dyDescent="0.25">
      <c r="B914" s="4"/>
    </row>
    <row r="915" spans="2:2" ht="24.75" customHeight="1" x14ac:dyDescent="0.25">
      <c r="B915" s="4"/>
    </row>
    <row r="916" spans="2:2" ht="24.75" customHeight="1" x14ac:dyDescent="0.25">
      <c r="B916" s="4"/>
    </row>
    <row r="917" spans="2:2" ht="24.75" customHeight="1" x14ac:dyDescent="0.25">
      <c r="B917" s="4"/>
    </row>
    <row r="918" spans="2:2" ht="24.75" customHeight="1" x14ac:dyDescent="0.25">
      <c r="B918" s="4"/>
    </row>
    <row r="919" spans="2:2" ht="24.75" customHeight="1" x14ac:dyDescent="0.25">
      <c r="B919" s="4"/>
    </row>
    <row r="920" spans="2:2" ht="24.75" customHeight="1" x14ac:dyDescent="0.25">
      <c r="B920" s="4"/>
    </row>
    <row r="921" spans="2:2" ht="24.75" customHeight="1" x14ac:dyDescent="0.25">
      <c r="B921" s="4"/>
    </row>
    <row r="922" spans="2:2" ht="24.75" customHeight="1" x14ac:dyDescent="0.25">
      <c r="B922" s="4"/>
    </row>
    <row r="923" spans="2:2" ht="24.75" customHeight="1" x14ac:dyDescent="0.25">
      <c r="B923" s="4"/>
    </row>
    <row r="924" spans="2:2" ht="24.75" customHeight="1" x14ac:dyDescent="0.25">
      <c r="B924" s="4"/>
    </row>
    <row r="925" spans="2:2" ht="24.75" customHeight="1" x14ac:dyDescent="0.25">
      <c r="B925" s="4"/>
    </row>
    <row r="926" spans="2:2" ht="24.75" customHeight="1" x14ac:dyDescent="0.25">
      <c r="B926" s="4"/>
    </row>
    <row r="927" spans="2:2" ht="24.75" customHeight="1" x14ac:dyDescent="0.25">
      <c r="B927" s="4"/>
    </row>
    <row r="928" spans="2:2" ht="24.75" customHeight="1" x14ac:dyDescent="0.25">
      <c r="B928" s="4"/>
    </row>
    <row r="929" spans="2:2" ht="24.75" customHeight="1" x14ac:dyDescent="0.25">
      <c r="B929" s="4"/>
    </row>
    <row r="930" spans="2:2" ht="24.75" customHeight="1" x14ac:dyDescent="0.25">
      <c r="B930" s="4"/>
    </row>
    <row r="931" spans="2:2" ht="24.75" customHeight="1" x14ac:dyDescent="0.25">
      <c r="B931" s="4"/>
    </row>
    <row r="932" spans="2:2" ht="24.75" customHeight="1" x14ac:dyDescent="0.25">
      <c r="B932" s="4"/>
    </row>
    <row r="933" spans="2:2" ht="24.75" customHeight="1" x14ac:dyDescent="0.25">
      <c r="B933" s="4"/>
    </row>
    <row r="934" spans="2:2" ht="24.75" customHeight="1" x14ac:dyDescent="0.25">
      <c r="B934" s="4"/>
    </row>
    <row r="935" spans="2:2" ht="24.75" customHeight="1" x14ac:dyDescent="0.25">
      <c r="B935" s="4"/>
    </row>
    <row r="936" spans="2:2" ht="24.75" customHeight="1" x14ac:dyDescent="0.25">
      <c r="B936" s="4"/>
    </row>
    <row r="937" spans="2:2" ht="24.75" customHeight="1" x14ac:dyDescent="0.25">
      <c r="B937" s="4"/>
    </row>
    <row r="938" spans="2:2" ht="24.75" customHeight="1" x14ac:dyDescent="0.25">
      <c r="B938" s="4"/>
    </row>
    <row r="939" spans="2:2" ht="24.75" customHeight="1" x14ac:dyDescent="0.25">
      <c r="B939" s="4"/>
    </row>
    <row r="940" spans="2:2" ht="24.75" customHeight="1" x14ac:dyDescent="0.25">
      <c r="B940" s="4"/>
    </row>
    <row r="941" spans="2:2" ht="24.75" customHeight="1" x14ac:dyDescent="0.25">
      <c r="B941" s="4"/>
    </row>
    <row r="942" spans="2:2" ht="24.75" customHeight="1" x14ac:dyDescent="0.25">
      <c r="B942" s="4"/>
    </row>
    <row r="943" spans="2:2" ht="24.75" customHeight="1" x14ac:dyDescent="0.25">
      <c r="B943" s="4"/>
    </row>
    <row r="944" spans="2:2" ht="24.75" customHeight="1" x14ac:dyDescent="0.25">
      <c r="B944" s="4"/>
    </row>
    <row r="945" spans="2:2" ht="24.75" customHeight="1" x14ac:dyDescent="0.25">
      <c r="B945" s="4"/>
    </row>
    <row r="946" spans="2:2" ht="24.75" customHeight="1" x14ac:dyDescent="0.25">
      <c r="B946" s="4"/>
    </row>
    <row r="947" spans="2:2" ht="24.75" customHeight="1" x14ac:dyDescent="0.25">
      <c r="B947" s="4"/>
    </row>
    <row r="948" spans="2:2" ht="24.75" customHeight="1" x14ac:dyDescent="0.25">
      <c r="B948" s="4"/>
    </row>
    <row r="949" spans="2:2" ht="24.75" customHeight="1" x14ac:dyDescent="0.25">
      <c r="B949" s="4"/>
    </row>
    <row r="950" spans="2:2" ht="24.75" customHeight="1" x14ac:dyDescent="0.25">
      <c r="B950" s="4"/>
    </row>
    <row r="951" spans="2:2" ht="24.75" customHeight="1" x14ac:dyDescent="0.25">
      <c r="B951" s="4"/>
    </row>
    <row r="952" spans="2:2" ht="24.75" customHeight="1" x14ac:dyDescent="0.25">
      <c r="B952" s="4"/>
    </row>
    <row r="953" spans="2:2" ht="24.75" customHeight="1" x14ac:dyDescent="0.25">
      <c r="B953" s="4"/>
    </row>
    <row r="954" spans="2:2" ht="24.75" customHeight="1" x14ac:dyDescent="0.25">
      <c r="B954" s="4"/>
    </row>
    <row r="955" spans="2:2" ht="24.75" customHeight="1" x14ac:dyDescent="0.25">
      <c r="B955" s="4"/>
    </row>
    <row r="956" spans="2:2" ht="24.75" customHeight="1" x14ac:dyDescent="0.25">
      <c r="B956" s="4"/>
    </row>
    <row r="957" spans="2:2" ht="24.75" customHeight="1" x14ac:dyDescent="0.25">
      <c r="B957" s="4"/>
    </row>
    <row r="958" spans="2:2" ht="24.75" customHeight="1" x14ac:dyDescent="0.25">
      <c r="B958" s="4"/>
    </row>
    <row r="959" spans="2:2" ht="24.75" customHeight="1" x14ac:dyDescent="0.25">
      <c r="B959" s="4"/>
    </row>
    <row r="960" spans="2:2" ht="24.75" customHeight="1" x14ac:dyDescent="0.25">
      <c r="B960" s="4"/>
    </row>
    <row r="961" spans="2:2" ht="24.75" customHeight="1" x14ac:dyDescent="0.25">
      <c r="B961" s="4"/>
    </row>
    <row r="962" spans="2:2" ht="24.75" customHeight="1" x14ac:dyDescent="0.25">
      <c r="B962" s="4"/>
    </row>
    <row r="963" spans="2:2" ht="24.75" customHeight="1" x14ac:dyDescent="0.25">
      <c r="B963" s="4"/>
    </row>
    <row r="964" spans="2:2" ht="24.75" customHeight="1" x14ac:dyDescent="0.25">
      <c r="B964" s="4"/>
    </row>
    <row r="965" spans="2:2" ht="24.75" customHeight="1" x14ac:dyDescent="0.25">
      <c r="B965" s="4"/>
    </row>
    <row r="966" spans="2:2" ht="24.75" customHeight="1" x14ac:dyDescent="0.25">
      <c r="B966" s="4"/>
    </row>
    <row r="967" spans="2:2" ht="24.75" customHeight="1" x14ac:dyDescent="0.25">
      <c r="B967" s="4"/>
    </row>
    <row r="968" spans="2:2" ht="24.75" customHeight="1" x14ac:dyDescent="0.25">
      <c r="B968" s="4"/>
    </row>
    <row r="969" spans="2:2" ht="24.75" customHeight="1" x14ac:dyDescent="0.25">
      <c r="B969" s="4"/>
    </row>
    <row r="970" spans="2:2" ht="24.75" customHeight="1" x14ac:dyDescent="0.25">
      <c r="B970" s="4"/>
    </row>
    <row r="971" spans="2:2" ht="24.75" customHeight="1" x14ac:dyDescent="0.25">
      <c r="B971" s="4"/>
    </row>
    <row r="972" spans="2:2" ht="24.75" customHeight="1" x14ac:dyDescent="0.25">
      <c r="B972" s="4"/>
    </row>
    <row r="973" spans="2:2" ht="24.75" customHeight="1" x14ac:dyDescent="0.25">
      <c r="B973" s="4"/>
    </row>
    <row r="974" spans="2:2" ht="24.75" customHeight="1" x14ac:dyDescent="0.25">
      <c r="B974" s="4"/>
    </row>
    <row r="975" spans="2:2" ht="24.75" customHeight="1" x14ac:dyDescent="0.25">
      <c r="B975" s="4"/>
    </row>
    <row r="976" spans="2:2" ht="24.75" customHeight="1" x14ac:dyDescent="0.25">
      <c r="B976" s="4"/>
    </row>
    <row r="977" spans="2:2" ht="24.75" customHeight="1" x14ac:dyDescent="0.25">
      <c r="B977" s="4"/>
    </row>
    <row r="978" spans="2:2" ht="24.75" customHeight="1" x14ac:dyDescent="0.25">
      <c r="B978" s="4"/>
    </row>
    <row r="979" spans="2:2" ht="24.75" customHeight="1" x14ac:dyDescent="0.25">
      <c r="B979" s="4"/>
    </row>
    <row r="980" spans="2:2" ht="24.75" customHeight="1" x14ac:dyDescent="0.25">
      <c r="B980" s="4"/>
    </row>
    <row r="981" spans="2:2" ht="24.75" customHeight="1" x14ac:dyDescent="0.25">
      <c r="B981" s="4"/>
    </row>
    <row r="982" spans="2:2" ht="24.75" customHeight="1" x14ac:dyDescent="0.25">
      <c r="B982" s="4"/>
    </row>
    <row r="983" spans="2:2" ht="24.75" customHeight="1" x14ac:dyDescent="0.25">
      <c r="B983" s="4"/>
    </row>
    <row r="984" spans="2:2" ht="24.75" customHeight="1" x14ac:dyDescent="0.25">
      <c r="B984" s="4"/>
    </row>
    <row r="985" spans="2:2" ht="24.75" customHeight="1" x14ac:dyDescent="0.25">
      <c r="B985" s="4"/>
    </row>
    <row r="986" spans="2:2" ht="24.75" customHeight="1" x14ac:dyDescent="0.25">
      <c r="B986" s="4"/>
    </row>
    <row r="987" spans="2:2" ht="24.75" customHeight="1" x14ac:dyDescent="0.25">
      <c r="B987" s="4"/>
    </row>
    <row r="988" spans="2:2" ht="24.75" customHeight="1" x14ac:dyDescent="0.25">
      <c r="B988" s="4"/>
    </row>
    <row r="989" spans="2:2" ht="24.75" customHeight="1" x14ac:dyDescent="0.25">
      <c r="B989" s="4"/>
    </row>
    <row r="990" spans="2:2" ht="24.75" customHeight="1" x14ac:dyDescent="0.25">
      <c r="B990" s="4"/>
    </row>
    <row r="991" spans="2:2" ht="24.75" customHeight="1" x14ac:dyDescent="0.25">
      <c r="B991" s="4"/>
    </row>
    <row r="992" spans="2:2" ht="24.75" customHeight="1" x14ac:dyDescent="0.25">
      <c r="B992" s="4"/>
    </row>
    <row r="993" spans="2:2" ht="24.75" customHeight="1" x14ac:dyDescent="0.25">
      <c r="B993" s="4"/>
    </row>
    <row r="994" spans="2:2" ht="24.75" customHeight="1" x14ac:dyDescent="0.25">
      <c r="B994" s="4"/>
    </row>
    <row r="995" spans="2:2" ht="24.75" customHeight="1" x14ac:dyDescent="0.25">
      <c r="B995" s="4"/>
    </row>
    <row r="996" spans="2:2" ht="24.75" customHeight="1" x14ac:dyDescent="0.25">
      <c r="B996" s="4"/>
    </row>
    <row r="997" spans="2:2" ht="24.75" customHeight="1" x14ac:dyDescent="0.25">
      <c r="B997" s="4"/>
    </row>
    <row r="998" spans="2:2" ht="24.75" customHeight="1" x14ac:dyDescent="0.25">
      <c r="B998" s="4"/>
    </row>
    <row r="999" spans="2:2" ht="24.75" customHeight="1" x14ac:dyDescent="0.25">
      <c r="B999" s="4"/>
    </row>
    <row r="1000" spans="2:2" ht="24.75" customHeight="1" x14ac:dyDescent="0.25">
      <c r="B1000" s="4"/>
    </row>
    <row r="1001" spans="2:2" ht="24.75" customHeight="1" x14ac:dyDescent="0.25">
      <c r="B1001" s="4"/>
    </row>
    <row r="1002" spans="2:2" ht="24.75" customHeight="1" x14ac:dyDescent="0.25">
      <c r="B1002" s="4"/>
    </row>
    <row r="1003" spans="2:2" ht="24.75" customHeight="1" x14ac:dyDescent="0.25">
      <c r="B1003" s="4"/>
    </row>
    <row r="1004" spans="2:2" ht="24.75" customHeight="1" x14ac:dyDescent="0.25">
      <c r="B1004" s="4"/>
    </row>
    <row r="1005" spans="2:2" ht="24.75" customHeight="1" x14ac:dyDescent="0.25">
      <c r="B1005" s="4"/>
    </row>
    <row r="1006" spans="2:2" ht="24.75" customHeight="1" x14ac:dyDescent="0.25">
      <c r="B1006" s="4"/>
    </row>
    <row r="1007" spans="2:2" ht="24.75" customHeight="1" x14ac:dyDescent="0.25">
      <c r="B1007" s="4"/>
    </row>
    <row r="1008" spans="2:2" ht="24.75" customHeight="1" x14ac:dyDescent="0.25">
      <c r="B1008" s="4"/>
    </row>
    <row r="1009" spans="2:2" ht="24.75" customHeight="1" x14ac:dyDescent="0.25">
      <c r="B1009" s="4"/>
    </row>
    <row r="1010" spans="2:2" ht="24.75" customHeight="1" x14ac:dyDescent="0.25">
      <c r="B1010" s="4"/>
    </row>
    <row r="1011" spans="2:2" ht="24.75" customHeight="1" x14ac:dyDescent="0.25">
      <c r="B1011" s="4"/>
    </row>
    <row r="1012" spans="2:2" ht="24.75" customHeight="1" x14ac:dyDescent="0.25">
      <c r="B1012" s="4"/>
    </row>
    <row r="1013" spans="2:2" ht="24.75" customHeight="1" x14ac:dyDescent="0.25">
      <c r="B1013" s="4"/>
    </row>
    <row r="1014" spans="2:2" ht="24.75" customHeight="1" x14ac:dyDescent="0.25">
      <c r="B1014" s="4"/>
    </row>
    <row r="1015" spans="2:2" ht="24.75" customHeight="1" x14ac:dyDescent="0.25">
      <c r="B1015" s="4"/>
    </row>
    <row r="1016" spans="2:2" ht="24.75" customHeight="1" x14ac:dyDescent="0.25">
      <c r="B1016" s="4"/>
    </row>
    <row r="1017" spans="2:2" ht="24.75" customHeight="1" x14ac:dyDescent="0.25">
      <c r="B1017" s="4"/>
    </row>
    <row r="1018" spans="2:2" ht="24.75" customHeight="1" x14ac:dyDescent="0.25">
      <c r="B1018" s="4"/>
    </row>
    <row r="1019" spans="2:2" ht="24.75" customHeight="1" x14ac:dyDescent="0.25">
      <c r="B1019" s="4"/>
    </row>
    <row r="1020" spans="2:2" ht="24.75" customHeight="1" x14ac:dyDescent="0.25">
      <c r="B1020" s="4"/>
    </row>
    <row r="1021" spans="2:2" ht="24.75" customHeight="1" x14ac:dyDescent="0.25">
      <c r="B1021" s="4"/>
    </row>
    <row r="1022" spans="2:2" ht="24.75" customHeight="1" x14ac:dyDescent="0.25">
      <c r="B1022" s="4"/>
    </row>
    <row r="1023" spans="2:2" ht="24.75" customHeight="1" x14ac:dyDescent="0.25">
      <c r="B1023" s="4"/>
    </row>
    <row r="1024" spans="2:2" ht="24.75" customHeight="1" x14ac:dyDescent="0.25">
      <c r="B1024" s="4"/>
    </row>
    <row r="1025" spans="2:2" ht="24.75" customHeight="1" x14ac:dyDescent="0.25">
      <c r="B1025" s="4"/>
    </row>
    <row r="1026" spans="2:2" ht="24.75" customHeight="1" x14ac:dyDescent="0.25">
      <c r="B1026" s="4"/>
    </row>
    <row r="1027" spans="2:2" ht="24.75" customHeight="1" x14ac:dyDescent="0.25">
      <c r="B1027" s="4"/>
    </row>
    <row r="1028" spans="2:2" ht="24.75" customHeight="1" x14ac:dyDescent="0.25">
      <c r="B1028" s="4"/>
    </row>
    <row r="1029" spans="2:2" ht="24.75" customHeight="1" x14ac:dyDescent="0.25">
      <c r="B1029" s="4"/>
    </row>
    <row r="1030" spans="2:2" ht="24.75" customHeight="1" x14ac:dyDescent="0.25">
      <c r="B1030" s="4"/>
    </row>
    <row r="1031" spans="2:2" ht="24.75" customHeight="1" x14ac:dyDescent="0.25">
      <c r="B1031" s="4"/>
    </row>
    <row r="1032" spans="2:2" ht="24.75" customHeight="1" x14ac:dyDescent="0.25">
      <c r="B1032" s="4"/>
    </row>
    <row r="1033" spans="2:2" ht="24.75" customHeight="1" x14ac:dyDescent="0.25">
      <c r="B1033" s="4"/>
    </row>
    <row r="1034" spans="2:2" ht="24.75" customHeight="1" x14ac:dyDescent="0.25">
      <c r="B1034" s="4"/>
    </row>
    <row r="1035" spans="2:2" ht="24.75" customHeight="1" x14ac:dyDescent="0.25">
      <c r="B1035" s="4"/>
    </row>
    <row r="1036" spans="2:2" ht="24.75" customHeight="1" x14ac:dyDescent="0.25">
      <c r="B1036" s="4"/>
    </row>
    <row r="1037" spans="2:2" ht="24.75" customHeight="1" x14ac:dyDescent="0.25">
      <c r="B1037" s="4"/>
    </row>
    <row r="1038" spans="2:2" ht="24.75" customHeight="1" x14ac:dyDescent="0.25">
      <c r="B1038" s="4"/>
    </row>
    <row r="1039" spans="2:2" ht="24.75" customHeight="1" x14ac:dyDescent="0.25">
      <c r="B1039" s="4"/>
    </row>
    <row r="1040" spans="2:2" ht="24.75" customHeight="1" x14ac:dyDescent="0.25">
      <c r="B1040" s="4"/>
    </row>
    <row r="1041" spans="2:2" ht="24.75" customHeight="1" x14ac:dyDescent="0.25">
      <c r="B1041" s="4"/>
    </row>
    <row r="1042" spans="2:2" ht="24.75" customHeight="1" x14ac:dyDescent="0.25">
      <c r="B1042" s="4"/>
    </row>
    <row r="1043" spans="2:2" ht="24.75" customHeight="1" x14ac:dyDescent="0.25">
      <c r="B1043" s="4"/>
    </row>
    <row r="1044" spans="2:2" ht="24.75" customHeight="1" x14ac:dyDescent="0.25">
      <c r="B1044" s="4"/>
    </row>
    <row r="1045" spans="2:2" ht="24.75" customHeight="1" x14ac:dyDescent="0.25">
      <c r="B1045" s="4"/>
    </row>
    <row r="1046" spans="2:2" ht="24.75" customHeight="1" x14ac:dyDescent="0.25">
      <c r="B1046" s="4"/>
    </row>
    <row r="1047" spans="2:2" ht="24.75" customHeight="1" x14ac:dyDescent="0.25">
      <c r="B1047" s="4"/>
    </row>
    <row r="1048" spans="2:2" ht="24.75" customHeight="1" x14ac:dyDescent="0.25">
      <c r="B1048" s="4"/>
    </row>
    <row r="1049" spans="2:2" ht="24.75" customHeight="1" x14ac:dyDescent="0.25">
      <c r="B1049" s="4"/>
    </row>
    <row r="1050" spans="2:2" ht="24.75" customHeight="1" x14ac:dyDescent="0.25">
      <c r="B1050" s="4"/>
    </row>
    <row r="1051" spans="2:2" ht="24.75" customHeight="1" x14ac:dyDescent="0.25">
      <c r="B1051" s="4"/>
    </row>
    <row r="1052" spans="2:2" ht="24.75" customHeight="1" x14ac:dyDescent="0.25">
      <c r="B1052" s="4"/>
    </row>
    <row r="1053" spans="2:2" ht="24.75" customHeight="1" x14ac:dyDescent="0.25">
      <c r="B1053" s="4"/>
    </row>
    <row r="1054" spans="2:2" ht="24.75" customHeight="1" x14ac:dyDescent="0.25">
      <c r="B1054" s="4"/>
    </row>
    <row r="1055" spans="2:2" ht="24.75" customHeight="1" x14ac:dyDescent="0.25">
      <c r="B1055" s="4"/>
    </row>
    <row r="1056" spans="2:2" ht="24.75" customHeight="1" x14ac:dyDescent="0.25">
      <c r="B1056" s="4"/>
    </row>
    <row r="1057" spans="2:2" ht="24.75" customHeight="1" x14ac:dyDescent="0.25">
      <c r="B1057" s="4"/>
    </row>
    <row r="1058" spans="2:2" ht="24.75" customHeight="1" x14ac:dyDescent="0.25">
      <c r="B1058" s="4"/>
    </row>
    <row r="1059" spans="2:2" ht="24.75" customHeight="1" x14ac:dyDescent="0.25">
      <c r="B1059" s="4"/>
    </row>
    <row r="1060" spans="2:2" ht="24.75" customHeight="1" x14ac:dyDescent="0.25">
      <c r="B1060" s="4"/>
    </row>
    <row r="1061" spans="2:2" ht="24.75" customHeight="1" x14ac:dyDescent="0.25">
      <c r="B1061" s="4"/>
    </row>
    <row r="1062" spans="2:2" ht="24.75" customHeight="1" x14ac:dyDescent="0.25">
      <c r="B1062" s="4"/>
    </row>
    <row r="1063" spans="2:2" ht="24.75" customHeight="1" x14ac:dyDescent="0.25">
      <c r="B1063" s="4"/>
    </row>
    <row r="1064" spans="2:2" ht="24.75" customHeight="1" x14ac:dyDescent="0.25">
      <c r="B1064" s="4"/>
    </row>
    <row r="1065" spans="2:2" ht="24.75" customHeight="1" x14ac:dyDescent="0.25">
      <c r="B1065" s="4"/>
    </row>
    <row r="1066" spans="2:2" ht="24.75" customHeight="1" x14ac:dyDescent="0.25">
      <c r="B1066" s="4"/>
    </row>
    <row r="1067" spans="2:2" ht="24.75" customHeight="1" x14ac:dyDescent="0.25">
      <c r="B1067" s="4"/>
    </row>
    <row r="1068" spans="2:2" ht="24.75" customHeight="1" x14ac:dyDescent="0.25">
      <c r="B1068" s="4"/>
    </row>
    <row r="1069" spans="2:2" ht="24.75" customHeight="1" x14ac:dyDescent="0.25">
      <c r="B1069" s="4"/>
    </row>
    <row r="1070" spans="2:2" ht="24.75" customHeight="1" x14ac:dyDescent="0.25">
      <c r="B1070" s="4"/>
    </row>
    <row r="1071" spans="2:2" ht="24.75" customHeight="1" x14ac:dyDescent="0.25">
      <c r="B1071" s="4"/>
    </row>
    <row r="1072" spans="2:2" ht="24.75" customHeight="1" x14ac:dyDescent="0.25">
      <c r="B1072" s="4"/>
    </row>
    <row r="1073" spans="2:2" ht="24.75" customHeight="1" x14ac:dyDescent="0.25">
      <c r="B1073" s="4"/>
    </row>
    <row r="1074" spans="2:2" ht="24.75" customHeight="1" x14ac:dyDescent="0.25">
      <c r="B1074" s="4"/>
    </row>
    <row r="1075" spans="2:2" ht="24.75" customHeight="1" x14ac:dyDescent="0.25">
      <c r="B1075" s="4"/>
    </row>
    <row r="1076" spans="2:2" ht="24.75" customHeight="1" x14ac:dyDescent="0.25">
      <c r="B1076" s="4"/>
    </row>
    <row r="1077" spans="2:2" ht="24.75" customHeight="1" x14ac:dyDescent="0.25">
      <c r="B1077" s="4"/>
    </row>
    <row r="1078" spans="2:2" ht="24.75" customHeight="1" x14ac:dyDescent="0.25">
      <c r="B1078" s="4"/>
    </row>
    <row r="1079" spans="2:2" ht="24.75" customHeight="1" x14ac:dyDescent="0.25">
      <c r="B1079" s="4"/>
    </row>
    <row r="1080" spans="2:2" ht="24.75" customHeight="1" x14ac:dyDescent="0.25">
      <c r="B1080" s="4"/>
    </row>
    <row r="1081" spans="2:2" ht="24.75" customHeight="1" x14ac:dyDescent="0.25">
      <c r="B1081" s="4"/>
    </row>
    <row r="1082" spans="2:2" ht="24.75" customHeight="1" x14ac:dyDescent="0.25">
      <c r="B1082" s="4"/>
    </row>
    <row r="1083" spans="2:2" ht="24.75" customHeight="1" x14ac:dyDescent="0.25">
      <c r="B1083" s="4"/>
    </row>
    <row r="1084" spans="2:2" ht="24.75" customHeight="1" x14ac:dyDescent="0.25">
      <c r="B1084" s="4"/>
    </row>
    <row r="1085" spans="2:2" ht="24.75" customHeight="1" x14ac:dyDescent="0.25">
      <c r="B1085" s="4"/>
    </row>
    <row r="1086" spans="2:2" ht="24.75" customHeight="1" x14ac:dyDescent="0.25">
      <c r="B1086" s="4"/>
    </row>
    <row r="1087" spans="2:2" ht="24.75" customHeight="1" x14ac:dyDescent="0.25">
      <c r="B1087" s="4"/>
    </row>
    <row r="1088" spans="2:2" ht="24.75" customHeight="1" x14ac:dyDescent="0.25">
      <c r="B1088" s="4"/>
    </row>
    <row r="1089" spans="2:2" ht="24.75" customHeight="1" x14ac:dyDescent="0.25">
      <c r="B1089" s="4"/>
    </row>
    <row r="1090" spans="2:2" ht="24.75" customHeight="1" x14ac:dyDescent="0.25">
      <c r="B1090" s="4"/>
    </row>
    <row r="1091" spans="2:2" ht="24.75" customHeight="1" x14ac:dyDescent="0.25">
      <c r="B1091" s="4"/>
    </row>
    <row r="1092" spans="2:2" ht="24.75" customHeight="1" x14ac:dyDescent="0.25">
      <c r="B1092" s="4"/>
    </row>
    <row r="1093" spans="2:2" ht="24.75" customHeight="1" x14ac:dyDescent="0.25">
      <c r="B1093" s="4"/>
    </row>
    <row r="1094" spans="2:2" ht="24.75" customHeight="1" x14ac:dyDescent="0.25">
      <c r="B1094" s="4"/>
    </row>
    <row r="1095" spans="2:2" ht="24.75" customHeight="1" x14ac:dyDescent="0.25">
      <c r="B1095" s="4"/>
    </row>
    <row r="1096" spans="2:2" ht="24.75" customHeight="1" x14ac:dyDescent="0.25">
      <c r="B1096" s="4"/>
    </row>
    <row r="1097" spans="2:2" ht="24.75" customHeight="1" x14ac:dyDescent="0.25">
      <c r="B1097" s="4"/>
    </row>
    <row r="1098" spans="2:2" ht="24.75" customHeight="1" x14ac:dyDescent="0.25">
      <c r="B1098" s="4"/>
    </row>
    <row r="1099" spans="2:2" ht="24.75" customHeight="1" x14ac:dyDescent="0.25">
      <c r="B1099" s="4"/>
    </row>
    <row r="1100" spans="2:2" ht="24.75" customHeight="1" x14ac:dyDescent="0.25">
      <c r="B1100" s="4"/>
    </row>
    <row r="1101" spans="2:2" ht="24.75" customHeight="1" x14ac:dyDescent="0.25">
      <c r="B1101" s="4"/>
    </row>
    <row r="1102" spans="2:2" ht="24.75" customHeight="1" x14ac:dyDescent="0.25">
      <c r="B1102" s="4"/>
    </row>
    <row r="1103" spans="2:2" ht="24.75" customHeight="1" x14ac:dyDescent="0.25">
      <c r="B1103" s="4"/>
    </row>
    <row r="1104" spans="2:2" ht="24.75" customHeight="1" x14ac:dyDescent="0.25">
      <c r="B1104" s="4"/>
    </row>
    <row r="1105" spans="2:2" ht="24.75" customHeight="1" x14ac:dyDescent="0.25">
      <c r="B1105" s="4"/>
    </row>
    <row r="1106" spans="2:2" ht="24.75" customHeight="1" x14ac:dyDescent="0.25">
      <c r="B1106" s="4"/>
    </row>
    <row r="1107" spans="2:2" ht="24.75" customHeight="1" x14ac:dyDescent="0.25">
      <c r="B1107" s="4"/>
    </row>
    <row r="1108" spans="2:2" ht="24.75" customHeight="1" x14ac:dyDescent="0.25">
      <c r="B1108" s="4"/>
    </row>
    <row r="1109" spans="2:2" ht="24.75" customHeight="1" x14ac:dyDescent="0.25">
      <c r="B1109" s="4"/>
    </row>
    <row r="1110" spans="2:2" ht="24.75" customHeight="1" x14ac:dyDescent="0.25">
      <c r="B1110" s="4"/>
    </row>
    <row r="1111" spans="2:2" ht="24.75" customHeight="1" x14ac:dyDescent="0.25">
      <c r="B1111" s="4"/>
    </row>
    <row r="1112" spans="2:2" ht="24.75" customHeight="1" x14ac:dyDescent="0.25">
      <c r="B1112" s="4"/>
    </row>
    <row r="1113" spans="2:2" ht="24.75" customHeight="1" x14ac:dyDescent="0.25">
      <c r="B1113" s="4"/>
    </row>
    <row r="1114" spans="2:2" ht="24.75" customHeight="1" x14ac:dyDescent="0.25">
      <c r="B1114" s="4"/>
    </row>
    <row r="1115" spans="2:2" ht="24.75" customHeight="1" x14ac:dyDescent="0.25">
      <c r="B1115" s="4"/>
    </row>
    <row r="1116" spans="2:2" ht="24.75" customHeight="1" x14ac:dyDescent="0.25">
      <c r="B1116" s="4"/>
    </row>
    <row r="1117" spans="2:2" ht="24.75" customHeight="1" x14ac:dyDescent="0.25">
      <c r="B1117" s="4"/>
    </row>
    <row r="1118" spans="2:2" ht="24.75" customHeight="1" x14ac:dyDescent="0.25">
      <c r="B1118" s="4"/>
    </row>
    <row r="1119" spans="2:2" ht="24.75" customHeight="1" x14ac:dyDescent="0.25">
      <c r="B1119" s="4"/>
    </row>
    <row r="1120" spans="2:2" ht="24.75" customHeight="1" x14ac:dyDescent="0.25">
      <c r="B1120" s="4"/>
    </row>
    <row r="1121" spans="2:2" ht="24.75" customHeight="1" x14ac:dyDescent="0.25">
      <c r="B1121" s="4"/>
    </row>
    <row r="1122" spans="2:2" ht="24.75" customHeight="1" x14ac:dyDescent="0.25">
      <c r="B1122" s="4"/>
    </row>
    <row r="1123" spans="2:2" ht="24.75" customHeight="1" x14ac:dyDescent="0.25">
      <c r="B1123" s="4"/>
    </row>
    <row r="1124" spans="2:2" ht="24.75" customHeight="1" x14ac:dyDescent="0.25">
      <c r="B1124" s="4"/>
    </row>
    <row r="1125" spans="2:2" ht="24.75" customHeight="1" x14ac:dyDescent="0.25">
      <c r="B1125" s="4"/>
    </row>
    <row r="1126" spans="2:2" ht="24.75" customHeight="1" x14ac:dyDescent="0.25">
      <c r="B1126" s="4"/>
    </row>
    <row r="1127" spans="2:2" ht="24.75" customHeight="1" x14ac:dyDescent="0.25">
      <c r="B1127" s="4"/>
    </row>
    <row r="1128" spans="2:2" ht="24.75" customHeight="1" x14ac:dyDescent="0.25">
      <c r="B1128" s="4"/>
    </row>
    <row r="1129" spans="2:2" ht="24.75" customHeight="1" x14ac:dyDescent="0.25">
      <c r="B1129" s="4"/>
    </row>
    <row r="1130" spans="2:2" ht="24.75" customHeight="1" x14ac:dyDescent="0.25">
      <c r="B1130" s="4"/>
    </row>
    <row r="1131" spans="2:2" ht="24.75" customHeight="1" x14ac:dyDescent="0.25">
      <c r="B1131" s="4"/>
    </row>
    <row r="1132" spans="2:2" ht="24.75" customHeight="1" x14ac:dyDescent="0.25">
      <c r="B1132" s="4"/>
    </row>
    <row r="1133" spans="2:2" ht="24.75" customHeight="1" x14ac:dyDescent="0.25">
      <c r="B1133" s="4"/>
    </row>
    <row r="1134" spans="2:2" ht="24.75" customHeight="1" x14ac:dyDescent="0.25">
      <c r="B1134" s="4"/>
    </row>
    <row r="1135" spans="2:2" ht="24.75" customHeight="1" x14ac:dyDescent="0.25">
      <c r="B1135" s="4"/>
    </row>
    <row r="1136" spans="2:2" ht="24.75" customHeight="1" x14ac:dyDescent="0.25">
      <c r="B1136" s="4"/>
    </row>
    <row r="1137" spans="2:2" ht="24.75" customHeight="1" x14ac:dyDescent="0.25">
      <c r="B1137" s="4"/>
    </row>
    <row r="1138" spans="2:2" ht="24.75" customHeight="1" x14ac:dyDescent="0.25">
      <c r="B1138" s="4"/>
    </row>
    <row r="1139" spans="2:2" ht="24.75" customHeight="1" x14ac:dyDescent="0.25">
      <c r="B1139" s="4"/>
    </row>
    <row r="1140" spans="2:2" ht="24.75" customHeight="1" x14ac:dyDescent="0.25">
      <c r="B1140" s="4"/>
    </row>
    <row r="1141" spans="2:2" ht="24.75" customHeight="1" x14ac:dyDescent="0.25">
      <c r="B1141" s="4"/>
    </row>
    <row r="1142" spans="2:2" ht="24.75" customHeight="1" x14ac:dyDescent="0.25">
      <c r="B1142" s="4"/>
    </row>
    <row r="1143" spans="2:2" ht="24.75" customHeight="1" x14ac:dyDescent="0.25">
      <c r="B1143" s="4"/>
    </row>
    <row r="1144" spans="2:2" ht="24.75" customHeight="1" x14ac:dyDescent="0.25">
      <c r="B1144" s="4"/>
    </row>
    <row r="1145" spans="2:2" ht="24.75" customHeight="1" x14ac:dyDescent="0.25">
      <c r="B1145" s="4"/>
    </row>
    <row r="1146" spans="2:2" ht="24.75" customHeight="1" x14ac:dyDescent="0.25">
      <c r="B1146" s="4"/>
    </row>
    <row r="1147" spans="2:2" ht="24.75" customHeight="1" x14ac:dyDescent="0.25">
      <c r="B1147" s="4"/>
    </row>
    <row r="1148" spans="2:2" ht="24.75" customHeight="1" x14ac:dyDescent="0.25">
      <c r="B1148" s="4"/>
    </row>
    <row r="1149" spans="2:2" ht="24.75" customHeight="1" x14ac:dyDescent="0.25">
      <c r="B1149" s="4"/>
    </row>
    <row r="1150" spans="2:2" ht="24.75" customHeight="1" x14ac:dyDescent="0.25">
      <c r="B1150" s="4"/>
    </row>
    <row r="1151" spans="2:2" ht="24.75" customHeight="1" x14ac:dyDescent="0.25">
      <c r="B1151" s="4"/>
    </row>
    <row r="1152" spans="2:2" ht="24.75" customHeight="1" x14ac:dyDescent="0.25">
      <c r="B1152" s="4"/>
    </row>
    <row r="1153" spans="2:2" ht="24.75" customHeight="1" x14ac:dyDescent="0.25">
      <c r="B1153" s="4"/>
    </row>
    <row r="1154" spans="2:2" ht="24.75" customHeight="1" x14ac:dyDescent="0.25">
      <c r="B1154" s="4"/>
    </row>
    <row r="1155" spans="2:2" ht="24.75" customHeight="1" x14ac:dyDescent="0.25">
      <c r="B1155" s="4"/>
    </row>
    <row r="1156" spans="2:2" ht="24.75" customHeight="1" x14ac:dyDescent="0.25">
      <c r="B1156" s="4"/>
    </row>
    <row r="1157" spans="2:2" ht="24.75" customHeight="1" x14ac:dyDescent="0.25">
      <c r="B1157" s="4"/>
    </row>
    <row r="1158" spans="2:2" ht="24.75" customHeight="1" x14ac:dyDescent="0.25">
      <c r="B1158" s="4"/>
    </row>
    <row r="1159" spans="2:2" ht="24.75" customHeight="1" x14ac:dyDescent="0.25">
      <c r="B1159" s="4"/>
    </row>
    <row r="1160" spans="2:2" ht="24.75" customHeight="1" x14ac:dyDescent="0.25">
      <c r="B1160" s="4"/>
    </row>
    <row r="1161" spans="2:2" ht="24.75" customHeight="1" x14ac:dyDescent="0.25">
      <c r="B1161" s="4"/>
    </row>
    <row r="1162" spans="2:2" ht="24.75" customHeight="1" x14ac:dyDescent="0.25">
      <c r="B1162" s="4"/>
    </row>
    <row r="1163" spans="2:2" ht="24.75" customHeight="1" x14ac:dyDescent="0.25">
      <c r="B1163" s="4"/>
    </row>
    <row r="1164" spans="2:2" ht="24.75" customHeight="1" x14ac:dyDescent="0.25">
      <c r="B1164" s="4"/>
    </row>
    <row r="1165" spans="2:2" ht="24.75" customHeight="1" x14ac:dyDescent="0.25">
      <c r="B1165" s="4"/>
    </row>
    <row r="1166" spans="2:2" ht="24.75" customHeight="1" x14ac:dyDescent="0.25">
      <c r="B1166" s="4"/>
    </row>
    <row r="1167" spans="2:2" ht="24.75" customHeight="1" x14ac:dyDescent="0.25">
      <c r="B1167" s="4"/>
    </row>
    <row r="1168" spans="2:2" ht="24.75" customHeight="1" x14ac:dyDescent="0.25">
      <c r="B1168" s="4"/>
    </row>
    <row r="1169" spans="2:2" ht="24.75" customHeight="1" x14ac:dyDescent="0.25">
      <c r="B1169" s="4"/>
    </row>
    <row r="1170" spans="2:2" ht="24.75" customHeight="1" x14ac:dyDescent="0.25">
      <c r="B1170" s="4"/>
    </row>
    <row r="1171" spans="2:2" ht="24.75" customHeight="1" x14ac:dyDescent="0.25">
      <c r="B1171" s="4"/>
    </row>
    <row r="1172" spans="2:2" ht="24.75" customHeight="1" x14ac:dyDescent="0.25">
      <c r="B1172" s="4"/>
    </row>
    <row r="1173" spans="2:2" ht="24.75" customHeight="1" x14ac:dyDescent="0.25">
      <c r="B1173" s="4"/>
    </row>
    <row r="1174" spans="2:2" ht="24.75" customHeight="1" x14ac:dyDescent="0.25">
      <c r="B1174" s="4"/>
    </row>
    <row r="1175" spans="2:2" ht="24.75" customHeight="1" x14ac:dyDescent="0.25">
      <c r="B1175" s="4"/>
    </row>
    <row r="1176" spans="2:2" ht="24.75" customHeight="1" x14ac:dyDescent="0.25">
      <c r="B1176" s="4"/>
    </row>
    <row r="1177" spans="2:2" ht="24.75" customHeight="1" x14ac:dyDescent="0.25">
      <c r="B1177" s="4"/>
    </row>
    <row r="1178" spans="2:2" ht="24.75" customHeight="1" x14ac:dyDescent="0.25">
      <c r="B1178" s="4"/>
    </row>
    <row r="1179" spans="2:2" ht="24.75" customHeight="1" x14ac:dyDescent="0.25">
      <c r="B1179" s="4"/>
    </row>
    <row r="1180" spans="2:2" ht="24.75" customHeight="1" x14ac:dyDescent="0.25">
      <c r="B1180" s="4"/>
    </row>
    <row r="1181" spans="2:2" ht="24.75" customHeight="1" x14ac:dyDescent="0.25">
      <c r="B1181" s="4"/>
    </row>
    <row r="1182" spans="2:2" ht="24.75" customHeight="1" x14ac:dyDescent="0.25">
      <c r="B1182" s="4"/>
    </row>
    <row r="1183" spans="2:2" ht="24.75" customHeight="1" x14ac:dyDescent="0.25">
      <c r="B1183" s="4"/>
    </row>
    <row r="1184" spans="2:2" ht="24.75" customHeight="1" x14ac:dyDescent="0.25">
      <c r="B1184" s="4"/>
    </row>
    <row r="1185" spans="2:2" ht="24.75" customHeight="1" x14ac:dyDescent="0.25">
      <c r="B1185" s="4"/>
    </row>
    <row r="1186" spans="2:2" ht="24.75" customHeight="1" x14ac:dyDescent="0.25">
      <c r="B1186" s="4"/>
    </row>
    <row r="1187" spans="2:2" ht="24.75" customHeight="1" x14ac:dyDescent="0.25">
      <c r="B1187" s="4"/>
    </row>
    <row r="1188" spans="2:2" ht="24.75" customHeight="1" x14ac:dyDescent="0.25">
      <c r="B1188" s="4"/>
    </row>
    <row r="1189" spans="2:2" ht="24.75" customHeight="1" x14ac:dyDescent="0.25">
      <c r="B1189" s="4"/>
    </row>
    <row r="1190" spans="2:2" ht="24.75" customHeight="1" x14ac:dyDescent="0.25">
      <c r="B1190" s="4"/>
    </row>
    <row r="1191" spans="2:2" ht="24.75" customHeight="1" x14ac:dyDescent="0.25">
      <c r="B1191" s="4"/>
    </row>
    <row r="1192" spans="2:2" ht="24.75" customHeight="1" x14ac:dyDescent="0.25">
      <c r="B1192" s="4"/>
    </row>
    <row r="1193" spans="2:2" ht="24.75" customHeight="1" x14ac:dyDescent="0.25">
      <c r="B1193" s="4"/>
    </row>
    <row r="1194" spans="2:2" ht="24.75" customHeight="1" x14ac:dyDescent="0.25">
      <c r="B1194" s="4"/>
    </row>
    <row r="1195" spans="2:2" ht="24.75" customHeight="1" x14ac:dyDescent="0.25">
      <c r="B1195" s="4"/>
    </row>
    <row r="1196" spans="2:2" ht="24.75" customHeight="1" x14ac:dyDescent="0.25">
      <c r="B1196" s="4"/>
    </row>
    <row r="1197" spans="2:2" ht="24.75" customHeight="1" x14ac:dyDescent="0.25">
      <c r="B1197" s="4"/>
    </row>
    <row r="1198" spans="2:2" ht="24.75" customHeight="1" x14ac:dyDescent="0.25">
      <c r="B1198" s="4"/>
    </row>
    <row r="1199" spans="2:2" ht="24.75" customHeight="1" x14ac:dyDescent="0.25">
      <c r="B1199" s="4"/>
    </row>
    <row r="1200" spans="2:2" ht="24.75" customHeight="1" x14ac:dyDescent="0.25">
      <c r="B1200" s="4"/>
    </row>
    <row r="1201" spans="2:2" ht="24.75" customHeight="1" x14ac:dyDescent="0.25">
      <c r="B1201" s="4"/>
    </row>
    <row r="1202" spans="2:2" ht="24.75" customHeight="1" x14ac:dyDescent="0.25">
      <c r="B1202" s="4"/>
    </row>
    <row r="1203" spans="2:2" ht="24.75" customHeight="1" x14ac:dyDescent="0.25">
      <c r="B1203" s="4"/>
    </row>
    <row r="1204" spans="2:2" ht="24.75" customHeight="1" x14ac:dyDescent="0.25">
      <c r="B1204" s="4"/>
    </row>
    <row r="1205" spans="2:2" ht="24.75" customHeight="1" x14ac:dyDescent="0.25">
      <c r="B1205" s="4"/>
    </row>
    <row r="1206" spans="2:2" ht="24.75" customHeight="1" x14ac:dyDescent="0.25">
      <c r="B1206" s="4"/>
    </row>
    <row r="1207" spans="2:2" ht="24.75" customHeight="1" x14ac:dyDescent="0.25">
      <c r="B1207" s="4"/>
    </row>
    <row r="1208" spans="2:2" ht="24.75" customHeight="1" x14ac:dyDescent="0.25">
      <c r="B1208" s="4"/>
    </row>
    <row r="1209" spans="2:2" ht="24.75" customHeight="1" x14ac:dyDescent="0.25">
      <c r="B1209" s="4"/>
    </row>
    <row r="1210" spans="2:2" ht="24.75" customHeight="1" x14ac:dyDescent="0.25">
      <c r="B1210" s="4"/>
    </row>
    <row r="1211" spans="2:2" ht="24.75" customHeight="1" x14ac:dyDescent="0.25">
      <c r="B1211" s="4"/>
    </row>
    <row r="1212" spans="2:2" ht="24.75" customHeight="1" x14ac:dyDescent="0.25">
      <c r="B1212" s="4"/>
    </row>
    <row r="1213" spans="2:2" ht="24.75" customHeight="1" x14ac:dyDescent="0.25">
      <c r="B1213" s="4"/>
    </row>
    <row r="1214" spans="2:2" ht="24.75" customHeight="1" x14ac:dyDescent="0.25">
      <c r="B1214" s="4"/>
    </row>
    <row r="1215" spans="2:2" ht="24.75" customHeight="1" x14ac:dyDescent="0.25">
      <c r="B1215" s="4"/>
    </row>
    <row r="1216" spans="2:2" ht="24.75" customHeight="1" x14ac:dyDescent="0.25">
      <c r="B1216" s="4"/>
    </row>
    <row r="1217" spans="2:2" ht="24.75" customHeight="1" x14ac:dyDescent="0.25">
      <c r="B1217" s="4"/>
    </row>
    <row r="1218" spans="2:2" ht="24.75" customHeight="1" x14ac:dyDescent="0.25">
      <c r="B1218" s="4"/>
    </row>
    <row r="1219" spans="2:2" ht="24.75" customHeight="1" x14ac:dyDescent="0.25">
      <c r="B1219" s="4"/>
    </row>
    <row r="1220" spans="2:2" ht="24.75" customHeight="1" x14ac:dyDescent="0.25">
      <c r="B1220" s="4"/>
    </row>
    <row r="1221" spans="2:2" ht="24.75" customHeight="1" x14ac:dyDescent="0.25">
      <c r="B1221" s="4"/>
    </row>
    <row r="1222" spans="2:2" ht="24.75" customHeight="1" x14ac:dyDescent="0.25">
      <c r="B1222" s="4"/>
    </row>
    <row r="1223" spans="2:2" ht="24.75" customHeight="1" x14ac:dyDescent="0.25">
      <c r="B1223" s="4"/>
    </row>
    <row r="1224" spans="2:2" ht="24.75" customHeight="1" x14ac:dyDescent="0.25">
      <c r="B1224" s="4"/>
    </row>
    <row r="1225" spans="2:2" ht="24.75" customHeight="1" x14ac:dyDescent="0.25">
      <c r="B1225" s="4"/>
    </row>
    <row r="1226" spans="2:2" ht="24.75" customHeight="1" x14ac:dyDescent="0.25">
      <c r="B1226" s="4"/>
    </row>
    <row r="1227" spans="2:2" ht="24.75" customHeight="1" x14ac:dyDescent="0.25">
      <c r="B1227" s="4"/>
    </row>
    <row r="1228" spans="2:2" ht="24.75" customHeight="1" x14ac:dyDescent="0.25">
      <c r="B1228" s="4"/>
    </row>
    <row r="1229" spans="2:2" ht="24.75" customHeight="1" x14ac:dyDescent="0.25">
      <c r="B1229" s="4"/>
    </row>
    <row r="1230" spans="2:2" ht="24.75" customHeight="1" x14ac:dyDescent="0.25">
      <c r="B1230" s="4"/>
    </row>
    <row r="1231" spans="2:2" ht="24.75" customHeight="1" x14ac:dyDescent="0.25">
      <c r="B1231" s="4"/>
    </row>
    <row r="1232" spans="2:2" ht="24.75" customHeight="1" x14ac:dyDescent="0.25">
      <c r="B1232" s="4"/>
    </row>
    <row r="1233" spans="2:2" ht="24.75" customHeight="1" x14ac:dyDescent="0.25">
      <c r="B1233" s="4"/>
    </row>
    <row r="1234" spans="2:2" ht="24.75" customHeight="1" x14ac:dyDescent="0.25">
      <c r="B1234" s="4"/>
    </row>
    <row r="1235" spans="2:2" ht="24.75" customHeight="1" x14ac:dyDescent="0.25">
      <c r="B1235" s="4"/>
    </row>
    <row r="1236" spans="2:2" ht="24.75" customHeight="1" x14ac:dyDescent="0.25">
      <c r="B1236" s="4"/>
    </row>
    <row r="1237" spans="2:2" ht="24.75" customHeight="1" x14ac:dyDescent="0.25">
      <c r="B1237" s="4"/>
    </row>
    <row r="1238" spans="2:2" ht="24.75" customHeight="1" x14ac:dyDescent="0.25">
      <c r="B1238" s="4"/>
    </row>
    <row r="1239" spans="2:2" ht="24.75" customHeight="1" x14ac:dyDescent="0.25">
      <c r="B1239" s="4"/>
    </row>
    <row r="1240" spans="2:2" ht="24.75" customHeight="1" x14ac:dyDescent="0.25">
      <c r="B1240" s="4"/>
    </row>
    <row r="1241" spans="2:2" ht="24.75" customHeight="1" x14ac:dyDescent="0.25">
      <c r="B1241" s="4"/>
    </row>
    <row r="1242" spans="2:2" ht="24.75" customHeight="1" x14ac:dyDescent="0.25">
      <c r="B1242" s="4"/>
    </row>
    <row r="1243" spans="2:2" ht="24.75" customHeight="1" x14ac:dyDescent="0.25">
      <c r="B1243" s="4"/>
    </row>
    <row r="1244" spans="2:2" ht="24.75" customHeight="1" x14ac:dyDescent="0.25">
      <c r="B1244" s="4"/>
    </row>
    <row r="1245" spans="2:2" ht="24.75" customHeight="1" x14ac:dyDescent="0.25">
      <c r="B1245" s="4"/>
    </row>
    <row r="1246" spans="2:2" ht="24.75" customHeight="1" x14ac:dyDescent="0.25">
      <c r="B1246" s="4"/>
    </row>
    <row r="1247" spans="2:2" ht="24.75" customHeight="1" x14ac:dyDescent="0.25">
      <c r="B1247" s="4"/>
    </row>
    <row r="1248" spans="2:2" ht="24.75" customHeight="1" x14ac:dyDescent="0.25">
      <c r="B1248" s="4"/>
    </row>
    <row r="1249" spans="2:2" ht="24.75" customHeight="1" x14ac:dyDescent="0.25">
      <c r="B1249" s="4"/>
    </row>
    <row r="1250" spans="2:2" ht="24.75" customHeight="1" x14ac:dyDescent="0.25">
      <c r="B1250" s="4"/>
    </row>
    <row r="1251" spans="2:2" ht="24.75" customHeight="1" x14ac:dyDescent="0.25">
      <c r="B1251" s="4"/>
    </row>
    <row r="1252" spans="2:2" ht="24.75" customHeight="1" x14ac:dyDescent="0.25">
      <c r="B1252" s="4"/>
    </row>
    <row r="1253" spans="2:2" ht="24.75" customHeight="1" x14ac:dyDescent="0.25">
      <c r="B1253" s="4"/>
    </row>
    <row r="1254" spans="2:2" ht="24.75" customHeight="1" x14ac:dyDescent="0.25">
      <c r="B1254" s="4"/>
    </row>
    <row r="1255" spans="2:2" ht="24.75" customHeight="1" x14ac:dyDescent="0.25">
      <c r="B1255" s="4"/>
    </row>
    <row r="1256" spans="2:2" ht="24.75" customHeight="1" x14ac:dyDescent="0.25">
      <c r="B1256" s="4"/>
    </row>
    <row r="1257" spans="2:2" ht="24.75" customHeight="1" x14ac:dyDescent="0.25">
      <c r="B1257" s="4"/>
    </row>
    <row r="1258" spans="2:2" ht="24.75" customHeight="1" x14ac:dyDescent="0.25">
      <c r="B1258" s="4"/>
    </row>
    <row r="1259" spans="2:2" ht="24.75" customHeight="1" x14ac:dyDescent="0.25">
      <c r="B1259" s="4"/>
    </row>
    <row r="1260" spans="2:2" ht="24.75" customHeight="1" x14ac:dyDescent="0.25">
      <c r="B1260" s="4"/>
    </row>
    <row r="1261" spans="2:2" ht="24.75" customHeight="1" x14ac:dyDescent="0.25">
      <c r="B1261" s="4"/>
    </row>
    <row r="1262" spans="2:2" ht="24.75" customHeight="1" x14ac:dyDescent="0.25">
      <c r="B1262" s="4"/>
    </row>
    <row r="1263" spans="2:2" ht="24.75" customHeight="1" x14ac:dyDescent="0.25">
      <c r="B1263" s="4"/>
    </row>
    <row r="1264" spans="2:2" ht="24.75" customHeight="1" x14ac:dyDescent="0.25">
      <c r="B1264" s="4"/>
    </row>
    <row r="1265" spans="2:2" ht="24.75" customHeight="1" x14ac:dyDescent="0.25">
      <c r="B1265" s="4"/>
    </row>
    <row r="1266" spans="2:2" ht="24.75" customHeight="1" x14ac:dyDescent="0.25">
      <c r="B1266" s="4"/>
    </row>
    <row r="1267" spans="2:2" ht="24.75" customHeight="1" x14ac:dyDescent="0.25">
      <c r="B1267" s="4"/>
    </row>
    <row r="1268" spans="2:2" ht="24.75" customHeight="1" x14ac:dyDescent="0.25">
      <c r="B1268" s="4"/>
    </row>
    <row r="1269" spans="2:2" ht="24.75" customHeight="1" x14ac:dyDescent="0.25">
      <c r="B1269" s="4"/>
    </row>
    <row r="1270" spans="2:2" ht="24.75" customHeight="1" x14ac:dyDescent="0.25">
      <c r="B1270" s="4"/>
    </row>
    <row r="1271" spans="2:2" ht="24.75" customHeight="1" x14ac:dyDescent="0.25">
      <c r="B1271" s="4"/>
    </row>
    <row r="1272" spans="2:2" ht="24.75" customHeight="1" x14ac:dyDescent="0.25">
      <c r="B1272" s="4"/>
    </row>
    <row r="1273" spans="2:2" ht="24.75" customHeight="1" x14ac:dyDescent="0.25">
      <c r="B1273" s="4"/>
    </row>
    <row r="1274" spans="2:2" ht="24.75" customHeight="1" x14ac:dyDescent="0.25">
      <c r="B1274" s="4"/>
    </row>
    <row r="1275" spans="2:2" ht="24.75" customHeight="1" x14ac:dyDescent="0.25">
      <c r="B1275" s="4"/>
    </row>
    <row r="1276" spans="2:2" ht="24.75" customHeight="1" x14ac:dyDescent="0.25">
      <c r="B1276" s="4"/>
    </row>
    <row r="1277" spans="2:2" ht="24.75" customHeight="1" x14ac:dyDescent="0.25">
      <c r="B1277" s="4"/>
    </row>
    <row r="1278" spans="2:2" ht="24.75" customHeight="1" x14ac:dyDescent="0.25">
      <c r="B1278" s="4"/>
    </row>
    <row r="1279" spans="2:2" ht="24.75" customHeight="1" x14ac:dyDescent="0.25">
      <c r="B1279" s="4"/>
    </row>
    <row r="1280" spans="2:2" ht="24.75" customHeight="1" x14ac:dyDescent="0.25">
      <c r="B1280" s="4"/>
    </row>
    <row r="1281" spans="2:2" ht="24.75" customHeight="1" x14ac:dyDescent="0.25">
      <c r="B1281" s="4"/>
    </row>
    <row r="1282" spans="2:2" ht="24.75" customHeight="1" x14ac:dyDescent="0.25">
      <c r="B1282" s="4"/>
    </row>
    <row r="1283" spans="2:2" ht="24.75" customHeight="1" x14ac:dyDescent="0.25">
      <c r="B1283" s="4"/>
    </row>
    <row r="1284" spans="2:2" ht="24.75" customHeight="1" x14ac:dyDescent="0.25">
      <c r="B1284" s="4"/>
    </row>
    <row r="1285" spans="2:2" ht="24.75" customHeight="1" x14ac:dyDescent="0.25">
      <c r="B1285" s="4"/>
    </row>
    <row r="1286" spans="2:2" ht="24.75" customHeight="1" x14ac:dyDescent="0.25">
      <c r="B1286" s="4"/>
    </row>
    <row r="1287" spans="2:2" ht="24.75" customHeight="1" x14ac:dyDescent="0.25">
      <c r="B1287" s="4"/>
    </row>
    <row r="1288" spans="2:2" ht="24.75" customHeight="1" x14ac:dyDescent="0.25">
      <c r="B1288" s="4"/>
    </row>
    <row r="1289" spans="2:2" ht="24.75" customHeight="1" x14ac:dyDescent="0.25">
      <c r="B1289" s="4"/>
    </row>
    <row r="1290" spans="2:2" ht="24.75" customHeight="1" x14ac:dyDescent="0.25">
      <c r="B1290" s="4"/>
    </row>
    <row r="1291" spans="2:2" ht="24.75" customHeight="1" x14ac:dyDescent="0.25">
      <c r="B1291" s="4"/>
    </row>
    <row r="1292" spans="2:2" ht="24.75" customHeight="1" x14ac:dyDescent="0.25">
      <c r="B1292" s="4"/>
    </row>
    <row r="1293" spans="2:2" ht="24.75" customHeight="1" x14ac:dyDescent="0.25">
      <c r="B1293" s="4"/>
    </row>
    <row r="1294" spans="2:2" ht="24.75" customHeight="1" x14ac:dyDescent="0.25">
      <c r="B1294" s="4"/>
    </row>
    <row r="1295" spans="2:2" ht="24.75" customHeight="1" x14ac:dyDescent="0.25">
      <c r="B1295" s="4"/>
    </row>
    <row r="1296" spans="2:2" ht="24.75" customHeight="1" x14ac:dyDescent="0.25">
      <c r="B1296" s="4"/>
    </row>
    <row r="1297" spans="2:2" ht="24.75" customHeight="1" x14ac:dyDescent="0.25">
      <c r="B1297" s="4"/>
    </row>
    <row r="1298" spans="2:2" ht="24.75" customHeight="1" x14ac:dyDescent="0.25">
      <c r="B1298" s="4"/>
    </row>
    <row r="1299" spans="2:2" ht="24.75" customHeight="1" x14ac:dyDescent="0.25">
      <c r="B1299" s="4"/>
    </row>
    <row r="1300" spans="2:2" ht="24.75" customHeight="1" x14ac:dyDescent="0.25">
      <c r="B1300" s="4"/>
    </row>
    <row r="1301" spans="2:2" ht="24.75" customHeight="1" x14ac:dyDescent="0.25">
      <c r="B1301" s="4"/>
    </row>
    <row r="1302" spans="2:2" ht="24.75" customHeight="1" x14ac:dyDescent="0.25">
      <c r="B1302" s="4"/>
    </row>
    <row r="1303" spans="2:2" ht="24.75" customHeight="1" x14ac:dyDescent="0.25">
      <c r="B1303" s="4"/>
    </row>
    <row r="1304" spans="2:2" ht="24.75" customHeight="1" x14ac:dyDescent="0.25">
      <c r="B1304" s="4"/>
    </row>
    <row r="1305" spans="2:2" ht="24.75" customHeight="1" x14ac:dyDescent="0.25">
      <c r="B1305" s="4"/>
    </row>
    <row r="1306" spans="2:2" ht="24.75" customHeight="1" x14ac:dyDescent="0.25">
      <c r="B1306" s="4"/>
    </row>
    <row r="1307" spans="2:2" ht="24.75" customHeight="1" x14ac:dyDescent="0.25">
      <c r="B1307" s="4"/>
    </row>
    <row r="1308" spans="2:2" ht="24.75" customHeight="1" x14ac:dyDescent="0.25">
      <c r="B1308" s="4"/>
    </row>
    <row r="1309" spans="2:2" ht="24.75" customHeight="1" x14ac:dyDescent="0.25">
      <c r="B1309" s="4"/>
    </row>
    <row r="1310" spans="2:2" ht="24.75" customHeight="1" x14ac:dyDescent="0.25">
      <c r="B1310" s="4"/>
    </row>
    <row r="1311" spans="2:2" ht="24.75" customHeight="1" x14ac:dyDescent="0.25">
      <c r="B1311" s="4"/>
    </row>
    <row r="1312" spans="2:2" ht="24.75" customHeight="1" x14ac:dyDescent="0.25">
      <c r="B1312" s="4"/>
    </row>
    <row r="1313" spans="2:2" ht="24.75" customHeight="1" x14ac:dyDescent="0.25">
      <c r="B1313" s="4"/>
    </row>
    <row r="1314" spans="2:2" ht="24.75" customHeight="1" x14ac:dyDescent="0.25">
      <c r="B1314" s="4"/>
    </row>
    <row r="1315" spans="2:2" ht="24.75" customHeight="1" x14ac:dyDescent="0.25">
      <c r="B1315" s="4"/>
    </row>
    <row r="1316" spans="2:2" ht="24.75" customHeight="1" x14ac:dyDescent="0.25">
      <c r="B1316" s="4"/>
    </row>
    <row r="1317" spans="2:2" ht="24.75" customHeight="1" x14ac:dyDescent="0.25">
      <c r="B1317" s="4"/>
    </row>
    <row r="1318" spans="2:2" ht="24.75" customHeight="1" x14ac:dyDescent="0.25">
      <c r="B1318" s="4"/>
    </row>
    <row r="1319" spans="2:2" ht="24.75" customHeight="1" x14ac:dyDescent="0.25">
      <c r="B1319" s="4"/>
    </row>
    <row r="1320" spans="2:2" ht="24.75" customHeight="1" x14ac:dyDescent="0.25">
      <c r="B1320" s="4"/>
    </row>
    <row r="1321" spans="2:2" ht="24.75" customHeight="1" x14ac:dyDescent="0.25">
      <c r="B1321" s="4"/>
    </row>
    <row r="1322" spans="2:2" ht="24.75" customHeight="1" x14ac:dyDescent="0.25">
      <c r="B1322" s="4"/>
    </row>
    <row r="1323" spans="2:2" ht="24.75" customHeight="1" x14ac:dyDescent="0.25">
      <c r="B1323" s="4"/>
    </row>
    <row r="1324" spans="2:2" ht="24.75" customHeight="1" x14ac:dyDescent="0.25">
      <c r="B1324" s="4"/>
    </row>
    <row r="1325" spans="2:2" ht="24.75" customHeight="1" x14ac:dyDescent="0.25">
      <c r="B1325" s="4"/>
    </row>
    <row r="1326" spans="2:2" ht="24.75" customHeight="1" x14ac:dyDescent="0.25">
      <c r="B1326" s="4"/>
    </row>
    <row r="1327" spans="2:2" ht="24.75" customHeight="1" x14ac:dyDescent="0.25">
      <c r="B1327" s="4"/>
    </row>
    <row r="1328" spans="2:2" ht="24.75" customHeight="1" x14ac:dyDescent="0.25">
      <c r="B1328" s="4"/>
    </row>
    <row r="1329" spans="2:2" ht="24.75" customHeight="1" x14ac:dyDescent="0.25">
      <c r="B1329" s="4"/>
    </row>
    <row r="1330" spans="2:2" ht="24.75" customHeight="1" x14ac:dyDescent="0.25">
      <c r="B1330" s="4"/>
    </row>
    <row r="1331" spans="2:2" ht="24.75" customHeight="1" x14ac:dyDescent="0.25">
      <c r="B1331" s="4"/>
    </row>
    <row r="1332" spans="2:2" ht="24.75" customHeight="1" x14ac:dyDescent="0.25">
      <c r="B1332" s="4"/>
    </row>
    <row r="1333" spans="2:2" ht="24.75" customHeight="1" x14ac:dyDescent="0.25">
      <c r="B1333" s="4"/>
    </row>
    <row r="1334" spans="2:2" ht="24.75" customHeight="1" x14ac:dyDescent="0.25">
      <c r="B1334" s="4"/>
    </row>
    <row r="1335" spans="2:2" ht="24.75" customHeight="1" x14ac:dyDescent="0.25">
      <c r="B1335" s="4"/>
    </row>
    <row r="1336" spans="2:2" ht="24.75" customHeight="1" x14ac:dyDescent="0.25">
      <c r="B1336" s="4"/>
    </row>
    <row r="1337" spans="2:2" ht="24.75" customHeight="1" x14ac:dyDescent="0.25">
      <c r="B1337" s="4"/>
    </row>
    <row r="1338" spans="2:2" ht="24.75" customHeight="1" x14ac:dyDescent="0.25">
      <c r="B1338" s="4"/>
    </row>
    <row r="1339" spans="2:2" ht="24.75" customHeight="1" x14ac:dyDescent="0.25">
      <c r="B1339" s="4"/>
    </row>
    <row r="1340" spans="2:2" ht="24.75" customHeight="1" x14ac:dyDescent="0.25">
      <c r="B1340" s="4"/>
    </row>
    <row r="1341" spans="2:2" ht="24.75" customHeight="1" x14ac:dyDescent="0.25">
      <c r="B1341" s="4"/>
    </row>
    <row r="1342" spans="2:2" ht="24.75" customHeight="1" x14ac:dyDescent="0.25">
      <c r="B1342" s="4"/>
    </row>
    <row r="1343" spans="2:2" ht="24.75" customHeight="1" x14ac:dyDescent="0.25">
      <c r="B1343" s="4"/>
    </row>
    <row r="1344" spans="2:2" ht="24.75" customHeight="1" x14ac:dyDescent="0.25">
      <c r="B1344" s="4"/>
    </row>
    <row r="1345" spans="2:2" ht="24.75" customHeight="1" x14ac:dyDescent="0.25">
      <c r="B1345" s="4"/>
    </row>
    <row r="1346" spans="2:2" ht="24.75" customHeight="1" x14ac:dyDescent="0.25">
      <c r="B1346" s="4"/>
    </row>
    <row r="1347" spans="2:2" ht="24.75" customHeight="1" x14ac:dyDescent="0.25">
      <c r="B1347" s="4"/>
    </row>
    <row r="1348" spans="2:2" ht="24.75" customHeight="1" x14ac:dyDescent="0.25">
      <c r="B1348" s="4"/>
    </row>
    <row r="1349" spans="2:2" ht="24.75" customHeight="1" x14ac:dyDescent="0.25">
      <c r="B1349" s="4"/>
    </row>
    <row r="1350" spans="2:2" ht="24.75" customHeight="1" x14ac:dyDescent="0.25">
      <c r="B1350" s="4"/>
    </row>
    <row r="1351" spans="2:2" ht="24.75" customHeight="1" x14ac:dyDescent="0.25">
      <c r="B1351" s="4"/>
    </row>
    <row r="1352" spans="2:2" ht="24.75" customHeight="1" x14ac:dyDescent="0.25">
      <c r="B1352" s="4"/>
    </row>
    <row r="1353" spans="2:2" ht="24.75" customHeight="1" x14ac:dyDescent="0.25">
      <c r="B1353" s="4"/>
    </row>
    <row r="1354" spans="2:2" ht="24.75" customHeight="1" x14ac:dyDescent="0.25">
      <c r="B1354" s="4"/>
    </row>
    <row r="1355" spans="2:2" ht="24.75" customHeight="1" x14ac:dyDescent="0.25">
      <c r="B1355" s="4"/>
    </row>
    <row r="1356" spans="2:2" ht="24.75" customHeight="1" x14ac:dyDescent="0.25">
      <c r="B1356" s="4"/>
    </row>
    <row r="1357" spans="2:2" ht="24.75" customHeight="1" x14ac:dyDescent="0.25">
      <c r="B1357" s="4"/>
    </row>
    <row r="1358" spans="2:2" ht="24.75" customHeight="1" x14ac:dyDescent="0.25">
      <c r="B1358" s="4"/>
    </row>
    <row r="1359" spans="2:2" ht="24.75" customHeight="1" x14ac:dyDescent="0.25">
      <c r="B1359" s="4"/>
    </row>
    <row r="1360" spans="2:2" ht="24.75" customHeight="1" x14ac:dyDescent="0.25">
      <c r="B1360" s="4"/>
    </row>
    <row r="1361" spans="2:2" ht="24.75" customHeight="1" x14ac:dyDescent="0.25">
      <c r="B1361" s="4"/>
    </row>
    <row r="1362" spans="2:2" ht="24.75" customHeight="1" x14ac:dyDescent="0.25">
      <c r="B1362" s="4"/>
    </row>
    <row r="1363" spans="2:2" ht="24.75" customHeight="1" x14ac:dyDescent="0.25">
      <c r="B1363" s="4"/>
    </row>
    <row r="1364" spans="2:2" ht="24.75" customHeight="1" x14ac:dyDescent="0.25">
      <c r="B1364" s="4"/>
    </row>
    <row r="1365" spans="2:2" ht="24.75" customHeight="1" x14ac:dyDescent="0.25">
      <c r="B1365" s="4"/>
    </row>
    <row r="1366" spans="2:2" ht="24.75" customHeight="1" x14ac:dyDescent="0.25">
      <c r="B1366" s="4"/>
    </row>
    <row r="1367" spans="2:2" ht="24.75" customHeight="1" x14ac:dyDescent="0.25">
      <c r="B1367" s="4"/>
    </row>
    <row r="1368" spans="2:2" ht="24.75" customHeight="1" x14ac:dyDescent="0.25">
      <c r="B1368" s="4"/>
    </row>
    <row r="1369" spans="2:2" ht="24.75" customHeight="1" x14ac:dyDescent="0.25">
      <c r="B1369" s="4"/>
    </row>
    <row r="1370" spans="2:2" ht="24.75" customHeight="1" x14ac:dyDescent="0.25">
      <c r="B1370" s="4"/>
    </row>
    <row r="1371" spans="2:2" ht="24.75" customHeight="1" x14ac:dyDescent="0.25">
      <c r="B1371" s="4"/>
    </row>
    <row r="1372" spans="2:2" ht="24.75" customHeight="1" x14ac:dyDescent="0.25">
      <c r="B1372" s="4"/>
    </row>
    <row r="1373" spans="2:2" ht="24.75" customHeight="1" x14ac:dyDescent="0.25">
      <c r="B1373" s="4"/>
    </row>
    <row r="1374" spans="2:2" ht="24.75" customHeight="1" x14ac:dyDescent="0.25">
      <c r="B1374" s="4"/>
    </row>
    <row r="1375" spans="2:2" ht="24.75" customHeight="1" x14ac:dyDescent="0.25">
      <c r="B1375" s="4"/>
    </row>
    <row r="1376" spans="2:2" ht="24.75" customHeight="1" x14ac:dyDescent="0.25">
      <c r="B1376" s="4"/>
    </row>
    <row r="1377" spans="2:2" ht="24.75" customHeight="1" x14ac:dyDescent="0.25">
      <c r="B1377" s="4"/>
    </row>
    <row r="1378" spans="2:2" ht="24.75" customHeight="1" x14ac:dyDescent="0.25">
      <c r="B1378" s="4"/>
    </row>
    <row r="1379" spans="2:2" ht="24.75" customHeight="1" x14ac:dyDescent="0.25">
      <c r="B1379" s="4"/>
    </row>
    <row r="1380" spans="2:2" ht="24.75" customHeight="1" x14ac:dyDescent="0.25">
      <c r="B1380" s="4"/>
    </row>
    <row r="1381" spans="2:2" ht="24.75" customHeight="1" x14ac:dyDescent="0.25">
      <c r="B1381" s="4"/>
    </row>
    <row r="1382" spans="2:2" ht="24.75" customHeight="1" x14ac:dyDescent="0.25">
      <c r="B1382" s="4"/>
    </row>
    <row r="1383" spans="2:2" ht="24.75" customHeight="1" x14ac:dyDescent="0.25">
      <c r="B1383" s="4"/>
    </row>
    <row r="1384" spans="2:2" ht="24.75" customHeight="1" x14ac:dyDescent="0.25">
      <c r="B1384" s="4"/>
    </row>
    <row r="1385" spans="2:2" ht="24.75" customHeight="1" x14ac:dyDescent="0.25">
      <c r="B1385" s="4"/>
    </row>
    <row r="1386" spans="2:2" ht="24.75" customHeight="1" x14ac:dyDescent="0.25">
      <c r="B1386" s="4"/>
    </row>
    <row r="1387" spans="2:2" ht="24.75" customHeight="1" x14ac:dyDescent="0.25">
      <c r="B1387" s="4"/>
    </row>
    <row r="1388" spans="2:2" ht="24.75" customHeight="1" x14ac:dyDescent="0.25">
      <c r="B1388" s="4"/>
    </row>
    <row r="1389" spans="2:2" ht="24.75" customHeight="1" x14ac:dyDescent="0.25">
      <c r="B1389" s="4"/>
    </row>
    <row r="1390" spans="2:2" ht="24.75" customHeight="1" x14ac:dyDescent="0.25">
      <c r="B1390" s="4"/>
    </row>
    <row r="1391" spans="2:2" ht="24.75" customHeight="1" x14ac:dyDescent="0.25">
      <c r="B1391" s="4"/>
    </row>
    <row r="1392" spans="2:2" ht="24.75" customHeight="1" x14ac:dyDescent="0.25">
      <c r="B1392" s="4"/>
    </row>
    <row r="1393" spans="2:2" ht="24.75" customHeight="1" x14ac:dyDescent="0.25">
      <c r="B1393" s="4"/>
    </row>
    <row r="1394" spans="2:2" ht="24.75" customHeight="1" x14ac:dyDescent="0.25">
      <c r="B1394" s="4"/>
    </row>
    <row r="1395" spans="2:2" ht="24.75" customHeight="1" x14ac:dyDescent="0.25">
      <c r="B1395" s="4"/>
    </row>
    <row r="1396" spans="2:2" ht="24.75" customHeight="1" x14ac:dyDescent="0.25">
      <c r="B1396" s="4"/>
    </row>
    <row r="1397" spans="2:2" ht="24.75" customHeight="1" x14ac:dyDescent="0.25">
      <c r="B1397" s="4"/>
    </row>
    <row r="1398" spans="2:2" ht="24.75" customHeight="1" x14ac:dyDescent="0.25">
      <c r="B1398" s="4"/>
    </row>
    <row r="1399" spans="2:2" ht="24.75" customHeight="1" x14ac:dyDescent="0.25">
      <c r="B1399" s="4"/>
    </row>
    <row r="1400" spans="2:2" ht="24.75" customHeight="1" x14ac:dyDescent="0.25">
      <c r="B1400" s="4"/>
    </row>
    <row r="1401" spans="2:2" ht="24.75" customHeight="1" x14ac:dyDescent="0.25">
      <c r="B1401" s="4"/>
    </row>
    <row r="1402" spans="2:2" ht="24.75" customHeight="1" x14ac:dyDescent="0.25">
      <c r="B1402" s="4"/>
    </row>
    <row r="1403" spans="2:2" ht="24.75" customHeight="1" x14ac:dyDescent="0.25">
      <c r="B1403" s="4"/>
    </row>
    <row r="1404" spans="2:2" ht="24.75" customHeight="1" x14ac:dyDescent="0.25">
      <c r="B1404" s="4"/>
    </row>
    <row r="1405" spans="2:2" ht="24.75" customHeight="1" x14ac:dyDescent="0.25">
      <c r="B1405" s="4"/>
    </row>
    <row r="1406" spans="2:2" ht="24.75" customHeight="1" x14ac:dyDescent="0.25">
      <c r="B1406" s="4"/>
    </row>
    <row r="1407" spans="2:2" ht="24.75" customHeight="1" x14ac:dyDescent="0.25">
      <c r="B1407" s="4"/>
    </row>
    <row r="1408" spans="2:2" ht="24.75" customHeight="1" x14ac:dyDescent="0.25">
      <c r="B1408" s="4"/>
    </row>
    <row r="1409" spans="2:2" ht="24.75" customHeight="1" x14ac:dyDescent="0.25">
      <c r="B1409" s="4"/>
    </row>
    <row r="1410" spans="2:2" ht="24.75" customHeight="1" x14ac:dyDescent="0.25">
      <c r="B1410" s="4"/>
    </row>
    <row r="1411" spans="2:2" ht="24.75" customHeight="1" x14ac:dyDescent="0.25">
      <c r="B1411" s="4"/>
    </row>
    <row r="1412" spans="2:2" ht="24.75" customHeight="1" x14ac:dyDescent="0.25">
      <c r="B1412" s="4"/>
    </row>
    <row r="1413" spans="2:2" ht="24.75" customHeight="1" x14ac:dyDescent="0.25">
      <c r="B1413" s="4"/>
    </row>
    <row r="1414" spans="2:2" ht="24.75" customHeight="1" x14ac:dyDescent="0.25">
      <c r="B1414" s="4"/>
    </row>
    <row r="1415" spans="2:2" ht="24.75" customHeight="1" x14ac:dyDescent="0.25">
      <c r="B1415" s="4"/>
    </row>
    <row r="1416" spans="2:2" ht="24.75" customHeight="1" x14ac:dyDescent="0.25">
      <c r="B1416" s="4"/>
    </row>
    <row r="1417" spans="2:2" ht="24.75" customHeight="1" x14ac:dyDescent="0.25">
      <c r="B1417" s="4"/>
    </row>
    <row r="1418" spans="2:2" ht="24.75" customHeight="1" x14ac:dyDescent="0.25">
      <c r="B1418" s="4"/>
    </row>
    <row r="1419" spans="2:2" ht="24.75" customHeight="1" x14ac:dyDescent="0.25">
      <c r="B1419" s="4"/>
    </row>
    <row r="1420" spans="2:2" ht="24.75" customHeight="1" x14ac:dyDescent="0.25">
      <c r="B1420" s="4"/>
    </row>
    <row r="1421" spans="2:2" ht="24.75" customHeight="1" x14ac:dyDescent="0.25">
      <c r="B1421" s="4"/>
    </row>
    <row r="1422" spans="2:2" ht="24.75" customHeight="1" x14ac:dyDescent="0.25">
      <c r="B1422" s="4"/>
    </row>
    <row r="1423" spans="2:2" ht="24.75" customHeight="1" x14ac:dyDescent="0.25">
      <c r="B1423" s="4"/>
    </row>
    <row r="1424" spans="2:2" ht="24.75" customHeight="1" x14ac:dyDescent="0.25">
      <c r="B1424" s="4"/>
    </row>
    <row r="1425" spans="2:2" ht="24.75" customHeight="1" x14ac:dyDescent="0.25">
      <c r="B1425" s="4"/>
    </row>
    <row r="1426" spans="2:2" ht="24.75" customHeight="1" x14ac:dyDescent="0.25">
      <c r="B1426" s="4"/>
    </row>
    <row r="1427" spans="2:2" ht="24.75" customHeight="1" x14ac:dyDescent="0.25">
      <c r="B1427" s="4"/>
    </row>
    <row r="1428" spans="2:2" ht="24.75" customHeight="1" x14ac:dyDescent="0.25">
      <c r="B1428" s="4"/>
    </row>
    <row r="1429" spans="2:2" ht="24.75" customHeight="1" x14ac:dyDescent="0.25">
      <c r="B1429" s="4"/>
    </row>
    <row r="1430" spans="2:2" ht="24.75" customHeight="1" x14ac:dyDescent="0.25">
      <c r="B1430" s="4"/>
    </row>
    <row r="1431" spans="2:2" ht="24.75" customHeight="1" x14ac:dyDescent="0.25">
      <c r="B1431" s="4"/>
    </row>
    <row r="1432" spans="2:2" ht="24.75" customHeight="1" x14ac:dyDescent="0.25">
      <c r="B1432" s="4"/>
    </row>
    <row r="1433" spans="2:2" ht="24.75" customHeight="1" x14ac:dyDescent="0.25">
      <c r="B1433" s="4"/>
    </row>
    <row r="1434" spans="2:2" ht="24.75" customHeight="1" x14ac:dyDescent="0.25">
      <c r="B1434" s="4"/>
    </row>
    <row r="1435" spans="2:2" ht="24.75" customHeight="1" x14ac:dyDescent="0.25">
      <c r="B1435" s="4"/>
    </row>
    <row r="1436" spans="2:2" ht="24.75" customHeight="1" x14ac:dyDescent="0.25">
      <c r="B1436" s="4"/>
    </row>
    <row r="1437" spans="2:2" ht="24.75" customHeight="1" x14ac:dyDescent="0.25">
      <c r="B1437" s="4"/>
    </row>
    <row r="1438" spans="2:2" ht="24.75" customHeight="1" x14ac:dyDescent="0.25">
      <c r="B1438" s="4"/>
    </row>
    <row r="1439" spans="2:2" ht="24.75" customHeight="1" x14ac:dyDescent="0.25">
      <c r="B1439" s="4"/>
    </row>
    <row r="1440" spans="2:2" ht="24.75" customHeight="1" x14ac:dyDescent="0.25">
      <c r="B1440" s="4"/>
    </row>
    <row r="1441" spans="2:2" ht="24.75" customHeight="1" x14ac:dyDescent="0.25">
      <c r="B1441" s="4"/>
    </row>
    <row r="1442" spans="2:2" ht="24.75" customHeight="1" x14ac:dyDescent="0.25">
      <c r="B1442" s="4"/>
    </row>
    <row r="1443" spans="2:2" ht="24.75" customHeight="1" x14ac:dyDescent="0.25">
      <c r="B1443" s="4"/>
    </row>
    <row r="1444" spans="2:2" ht="24.75" customHeight="1" x14ac:dyDescent="0.25">
      <c r="B1444" s="4"/>
    </row>
    <row r="1445" spans="2:2" ht="24.75" customHeight="1" x14ac:dyDescent="0.25">
      <c r="B1445" s="4"/>
    </row>
    <row r="1446" spans="2:2" ht="24.75" customHeight="1" x14ac:dyDescent="0.25">
      <c r="B1446" s="4"/>
    </row>
    <row r="1447" spans="2:2" ht="24.75" customHeight="1" x14ac:dyDescent="0.25">
      <c r="B1447" s="4"/>
    </row>
    <row r="1448" spans="2:2" ht="24.75" customHeight="1" x14ac:dyDescent="0.25">
      <c r="B1448" s="4"/>
    </row>
    <row r="1449" spans="2:2" ht="24.75" customHeight="1" x14ac:dyDescent="0.25">
      <c r="B1449" s="4"/>
    </row>
    <row r="1450" spans="2:2" ht="24.75" customHeight="1" x14ac:dyDescent="0.25">
      <c r="B1450" s="4"/>
    </row>
    <row r="1451" spans="2:2" ht="24.75" customHeight="1" x14ac:dyDescent="0.25">
      <c r="B1451" s="4"/>
    </row>
    <row r="1452" spans="2:2" ht="24.75" customHeight="1" x14ac:dyDescent="0.25">
      <c r="B1452" s="4"/>
    </row>
    <row r="1453" spans="2:2" ht="24.75" customHeight="1" x14ac:dyDescent="0.25">
      <c r="B1453" s="4"/>
    </row>
    <row r="1454" spans="2:2" ht="24.75" customHeight="1" x14ac:dyDescent="0.25">
      <c r="B1454" s="4"/>
    </row>
    <row r="1455" spans="2:2" ht="24.75" customHeight="1" x14ac:dyDescent="0.25">
      <c r="B1455" s="4"/>
    </row>
    <row r="1456" spans="2:2" ht="24.75" customHeight="1" x14ac:dyDescent="0.25">
      <c r="B1456" s="4"/>
    </row>
    <row r="1457" spans="2:2" ht="24.75" customHeight="1" x14ac:dyDescent="0.25">
      <c r="B1457" s="4"/>
    </row>
    <row r="1458" spans="2:2" ht="24.75" customHeight="1" x14ac:dyDescent="0.25">
      <c r="B1458" s="4"/>
    </row>
    <row r="1459" spans="2:2" ht="24.75" customHeight="1" x14ac:dyDescent="0.25">
      <c r="B1459" s="4"/>
    </row>
    <row r="1460" spans="2:2" ht="24.75" customHeight="1" x14ac:dyDescent="0.25">
      <c r="B1460" s="4"/>
    </row>
    <row r="1461" spans="2:2" ht="24.75" customHeight="1" x14ac:dyDescent="0.25">
      <c r="B1461" s="4"/>
    </row>
    <row r="1462" spans="2:2" ht="24.75" customHeight="1" x14ac:dyDescent="0.25">
      <c r="B1462" s="4"/>
    </row>
    <row r="1463" spans="2:2" ht="24.75" customHeight="1" x14ac:dyDescent="0.25">
      <c r="B1463" s="4"/>
    </row>
    <row r="1464" spans="2:2" ht="24.75" customHeight="1" x14ac:dyDescent="0.25">
      <c r="B1464" s="4"/>
    </row>
    <row r="1465" spans="2:2" ht="24.75" customHeight="1" x14ac:dyDescent="0.25">
      <c r="B1465" s="4"/>
    </row>
    <row r="1466" spans="2:2" ht="24.75" customHeight="1" x14ac:dyDescent="0.25">
      <c r="B1466" s="4"/>
    </row>
    <row r="1467" spans="2:2" ht="24.75" customHeight="1" x14ac:dyDescent="0.25">
      <c r="B1467" s="4"/>
    </row>
    <row r="1468" spans="2:2" ht="24.75" customHeight="1" x14ac:dyDescent="0.25">
      <c r="B1468" s="4"/>
    </row>
    <row r="1469" spans="2:2" ht="24.75" customHeight="1" x14ac:dyDescent="0.25">
      <c r="B1469" s="4"/>
    </row>
    <row r="1470" spans="2:2" ht="24.75" customHeight="1" x14ac:dyDescent="0.25">
      <c r="B1470" s="4"/>
    </row>
    <row r="1471" spans="2:2" ht="24.75" customHeight="1" x14ac:dyDescent="0.25">
      <c r="B1471" s="4"/>
    </row>
    <row r="1472" spans="2:2" ht="24.75" customHeight="1" x14ac:dyDescent="0.25">
      <c r="B1472" s="4"/>
    </row>
    <row r="1473" spans="2:2" ht="24.75" customHeight="1" x14ac:dyDescent="0.25">
      <c r="B1473" s="4"/>
    </row>
    <row r="1474" spans="2:2" ht="24.75" customHeight="1" x14ac:dyDescent="0.25">
      <c r="B1474" s="4"/>
    </row>
    <row r="1475" spans="2:2" ht="24.75" customHeight="1" x14ac:dyDescent="0.25">
      <c r="B1475" s="4"/>
    </row>
    <row r="1476" spans="2:2" ht="24.75" customHeight="1" x14ac:dyDescent="0.25">
      <c r="B1476" s="4"/>
    </row>
    <row r="1477" spans="2:2" ht="24.75" customHeight="1" x14ac:dyDescent="0.25">
      <c r="B1477" s="4"/>
    </row>
    <row r="1478" spans="2:2" ht="24.75" customHeight="1" x14ac:dyDescent="0.25">
      <c r="B1478" s="4"/>
    </row>
    <row r="1479" spans="2:2" ht="24.75" customHeight="1" x14ac:dyDescent="0.25">
      <c r="B1479" s="4"/>
    </row>
    <row r="1480" spans="2:2" ht="24.75" customHeight="1" x14ac:dyDescent="0.25">
      <c r="B1480" s="4"/>
    </row>
    <row r="1481" spans="2:2" ht="24.75" customHeight="1" x14ac:dyDescent="0.25">
      <c r="B1481" s="4"/>
    </row>
    <row r="1482" spans="2:2" ht="24.75" customHeight="1" x14ac:dyDescent="0.25">
      <c r="B1482" s="4"/>
    </row>
    <row r="1483" spans="2:2" ht="24.75" customHeight="1" x14ac:dyDescent="0.25">
      <c r="B1483" s="4"/>
    </row>
    <row r="1484" spans="2:2" ht="24.75" customHeight="1" x14ac:dyDescent="0.25">
      <c r="B1484" s="4"/>
    </row>
    <row r="1485" spans="2:2" ht="24.75" customHeight="1" x14ac:dyDescent="0.25">
      <c r="B1485" s="4"/>
    </row>
    <row r="1486" spans="2:2" ht="24.75" customHeight="1" x14ac:dyDescent="0.25">
      <c r="B1486" s="4"/>
    </row>
    <row r="1487" spans="2:2" ht="24.75" customHeight="1" x14ac:dyDescent="0.25">
      <c r="B1487" s="4"/>
    </row>
    <row r="1488" spans="2:2" ht="24.75" customHeight="1" x14ac:dyDescent="0.25">
      <c r="B1488" s="4"/>
    </row>
    <row r="1489" spans="2:2" ht="24.75" customHeight="1" x14ac:dyDescent="0.25">
      <c r="B1489" s="4"/>
    </row>
    <row r="1490" spans="2:2" ht="24.75" customHeight="1" x14ac:dyDescent="0.25">
      <c r="B1490" s="4"/>
    </row>
    <row r="1491" spans="2:2" ht="24.75" customHeight="1" x14ac:dyDescent="0.25">
      <c r="B1491" s="4"/>
    </row>
    <row r="1492" spans="2:2" ht="24.75" customHeight="1" x14ac:dyDescent="0.25">
      <c r="B1492" s="4"/>
    </row>
    <row r="1493" spans="2:2" ht="24.75" customHeight="1" x14ac:dyDescent="0.25">
      <c r="B1493" s="4"/>
    </row>
    <row r="1494" spans="2:2" ht="24.75" customHeight="1" x14ac:dyDescent="0.25">
      <c r="B1494" s="4"/>
    </row>
    <row r="1495" spans="2:2" ht="24.75" customHeight="1" x14ac:dyDescent="0.25">
      <c r="B1495" s="4"/>
    </row>
    <row r="1496" spans="2:2" ht="24.75" customHeight="1" x14ac:dyDescent="0.25">
      <c r="B1496" s="4"/>
    </row>
    <row r="1497" spans="2:2" ht="24.75" customHeight="1" x14ac:dyDescent="0.25">
      <c r="B1497" s="4"/>
    </row>
    <row r="1498" spans="2:2" ht="24.75" customHeight="1" x14ac:dyDescent="0.25">
      <c r="B1498" s="4"/>
    </row>
    <row r="1499" spans="2:2" ht="24.75" customHeight="1" x14ac:dyDescent="0.25">
      <c r="B1499" s="4"/>
    </row>
    <row r="1500" spans="2:2" ht="24.75" customHeight="1" x14ac:dyDescent="0.25">
      <c r="B1500" s="4"/>
    </row>
    <row r="1501" spans="2:2" ht="24.75" customHeight="1" x14ac:dyDescent="0.25">
      <c r="B1501" s="4"/>
    </row>
    <row r="1502" spans="2:2" ht="24.75" customHeight="1" x14ac:dyDescent="0.25">
      <c r="B1502" s="4"/>
    </row>
    <row r="1503" spans="2:2" ht="24.75" customHeight="1" x14ac:dyDescent="0.25">
      <c r="B1503" s="4"/>
    </row>
    <row r="1504" spans="2:2" ht="24.75" customHeight="1" x14ac:dyDescent="0.25">
      <c r="B1504" s="4"/>
    </row>
    <row r="1505" spans="2:2" ht="24.75" customHeight="1" x14ac:dyDescent="0.25">
      <c r="B1505" s="4"/>
    </row>
    <row r="1506" spans="2:2" ht="24.75" customHeight="1" x14ac:dyDescent="0.25">
      <c r="B1506" s="4"/>
    </row>
    <row r="1507" spans="2:2" ht="24.75" customHeight="1" x14ac:dyDescent="0.25">
      <c r="B1507" s="4"/>
    </row>
    <row r="1508" spans="2:2" ht="24.75" customHeight="1" x14ac:dyDescent="0.25">
      <c r="B1508" s="4"/>
    </row>
    <row r="1509" spans="2:2" ht="24.75" customHeight="1" x14ac:dyDescent="0.25">
      <c r="B1509" s="4"/>
    </row>
    <row r="1510" spans="2:2" ht="24.75" customHeight="1" x14ac:dyDescent="0.25">
      <c r="B1510" s="4"/>
    </row>
    <row r="1511" spans="2:2" ht="24.75" customHeight="1" x14ac:dyDescent="0.25">
      <c r="B1511" s="4"/>
    </row>
    <row r="1512" spans="2:2" ht="24.75" customHeight="1" x14ac:dyDescent="0.25">
      <c r="B1512" s="4"/>
    </row>
    <row r="1513" spans="2:2" ht="24.75" customHeight="1" x14ac:dyDescent="0.25">
      <c r="B1513" s="4"/>
    </row>
    <row r="1514" spans="2:2" ht="24.75" customHeight="1" x14ac:dyDescent="0.25">
      <c r="B1514" s="4"/>
    </row>
    <row r="1515" spans="2:2" ht="24.75" customHeight="1" x14ac:dyDescent="0.25">
      <c r="B1515" s="4"/>
    </row>
    <row r="1516" spans="2:2" ht="24.75" customHeight="1" x14ac:dyDescent="0.25">
      <c r="B1516" s="4"/>
    </row>
    <row r="1517" spans="2:2" ht="24.75" customHeight="1" x14ac:dyDescent="0.25">
      <c r="B1517" s="4"/>
    </row>
    <row r="1518" spans="2:2" ht="24.75" customHeight="1" x14ac:dyDescent="0.25">
      <c r="B1518" s="4"/>
    </row>
    <row r="1519" spans="2:2" ht="24.75" customHeight="1" x14ac:dyDescent="0.25">
      <c r="B1519" s="4"/>
    </row>
    <row r="1520" spans="2:2" ht="24.75" customHeight="1" x14ac:dyDescent="0.25">
      <c r="B1520" s="4"/>
    </row>
    <row r="1521" spans="2:2" ht="24.75" customHeight="1" x14ac:dyDescent="0.25">
      <c r="B1521" s="4"/>
    </row>
    <row r="1522" spans="2:2" ht="24.75" customHeight="1" x14ac:dyDescent="0.25">
      <c r="B1522" s="4"/>
    </row>
    <row r="1523" spans="2:2" ht="24.75" customHeight="1" x14ac:dyDescent="0.25">
      <c r="B1523" s="4"/>
    </row>
    <row r="1524" spans="2:2" ht="24.75" customHeight="1" x14ac:dyDescent="0.25">
      <c r="B1524" s="4"/>
    </row>
    <row r="1525" spans="2:2" ht="24.75" customHeight="1" x14ac:dyDescent="0.25">
      <c r="B1525" s="4"/>
    </row>
    <row r="1526" spans="2:2" ht="24.75" customHeight="1" x14ac:dyDescent="0.25">
      <c r="B1526" s="4"/>
    </row>
    <row r="1527" spans="2:2" ht="24.75" customHeight="1" x14ac:dyDescent="0.25">
      <c r="B1527" s="4"/>
    </row>
    <row r="1528" spans="2:2" ht="24.75" customHeight="1" x14ac:dyDescent="0.25">
      <c r="B1528" s="4"/>
    </row>
    <row r="1529" spans="2:2" ht="24.75" customHeight="1" x14ac:dyDescent="0.25">
      <c r="B1529" s="4"/>
    </row>
    <row r="1530" spans="2:2" ht="24.75" customHeight="1" x14ac:dyDescent="0.25">
      <c r="B1530" s="4"/>
    </row>
    <row r="1531" spans="2:2" ht="24.75" customHeight="1" x14ac:dyDescent="0.25">
      <c r="B1531" s="4"/>
    </row>
    <row r="1532" spans="2:2" ht="24.75" customHeight="1" x14ac:dyDescent="0.25">
      <c r="B1532" s="4"/>
    </row>
    <row r="1533" spans="2:2" ht="24.75" customHeight="1" x14ac:dyDescent="0.25">
      <c r="B1533" s="4"/>
    </row>
    <row r="1534" spans="2:2" ht="24.75" customHeight="1" x14ac:dyDescent="0.25">
      <c r="B1534" s="4"/>
    </row>
    <row r="1535" spans="2:2" ht="24.75" customHeight="1" x14ac:dyDescent="0.25">
      <c r="B1535" s="4"/>
    </row>
    <row r="1536" spans="2:2" ht="24.75" customHeight="1" x14ac:dyDescent="0.25">
      <c r="B1536" s="4"/>
    </row>
    <row r="1537" spans="2:2" ht="24.75" customHeight="1" x14ac:dyDescent="0.25">
      <c r="B1537" s="4"/>
    </row>
    <row r="1538" spans="2:2" ht="24.75" customHeight="1" x14ac:dyDescent="0.25">
      <c r="B1538" s="4"/>
    </row>
    <row r="1539" spans="2:2" ht="24.75" customHeight="1" x14ac:dyDescent="0.25">
      <c r="B1539" s="4"/>
    </row>
    <row r="1540" spans="2:2" ht="24.75" customHeight="1" x14ac:dyDescent="0.25">
      <c r="B1540" s="4"/>
    </row>
    <row r="1541" spans="2:2" ht="24.75" customHeight="1" x14ac:dyDescent="0.25">
      <c r="B1541" s="4"/>
    </row>
    <row r="1542" spans="2:2" ht="24.75" customHeight="1" x14ac:dyDescent="0.25">
      <c r="B1542" s="4"/>
    </row>
    <row r="1543" spans="2:2" ht="24.75" customHeight="1" x14ac:dyDescent="0.25">
      <c r="B1543" s="4"/>
    </row>
    <row r="1544" spans="2:2" ht="24.75" customHeight="1" x14ac:dyDescent="0.25">
      <c r="B1544" s="4"/>
    </row>
    <row r="1545" spans="2:2" ht="24.75" customHeight="1" x14ac:dyDescent="0.25">
      <c r="B1545" s="4"/>
    </row>
    <row r="1546" spans="2:2" ht="24.75" customHeight="1" x14ac:dyDescent="0.25">
      <c r="B1546" s="4"/>
    </row>
    <row r="1547" spans="2:2" ht="24.75" customHeight="1" x14ac:dyDescent="0.25">
      <c r="B1547" s="4"/>
    </row>
    <row r="1548" spans="2:2" ht="24.75" customHeight="1" x14ac:dyDescent="0.25">
      <c r="B1548" s="4"/>
    </row>
    <row r="1549" spans="2:2" ht="24.75" customHeight="1" x14ac:dyDescent="0.25">
      <c r="B1549" s="4"/>
    </row>
    <row r="1550" spans="2:2" ht="24.75" customHeight="1" x14ac:dyDescent="0.25">
      <c r="B1550" s="4"/>
    </row>
    <row r="1551" spans="2:2" ht="24.75" customHeight="1" x14ac:dyDescent="0.25">
      <c r="B1551" s="4"/>
    </row>
    <row r="1552" spans="2:2" ht="24.75" customHeight="1" x14ac:dyDescent="0.25">
      <c r="B1552" s="4"/>
    </row>
    <row r="1553" spans="2:2" ht="24.75" customHeight="1" x14ac:dyDescent="0.25">
      <c r="B1553" s="4"/>
    </row>
    <row r="1554" spans="2:2" ht="24.75" customHeight="1" x14ac:dyDescent="0.25">
      <c r="B1554" s="4"/>
    </row>
    <row r="1555" spans="2:2" ht="24.75" customHeight="1" x14ac:dyDescent="0.25">
      <c r="B1555" s="4"/>
    </row>
    <row r="1556" spans="2:2" ht="24.75" customHeight="1" x14ac:dyDescent="0.25">
      <c r="B1556" s="4"/>
    </row>
    <row r="1557" spans="2:2" ht="24.75" customHeight="1" x14ac:dyDescent="0.25">
      <c r="B1557" s="4"/>
    </row>
    <row r="1558" spans="2:2" ht="24.75" customHeight="1" x14ac:dyDescent="0.25">
      <c r="B1558" s="4"/>
    </row>
    <row r="1559" spans="2:2" ht="24.75" customHeight="1" x14ac:dyDescent="0.25">
      <c r="B1559" s="4"/>
    </row>
    <row r="1560" spans="2:2" ht="24.75" customHeight="1" x14ac:dyDescent="0.25">
      <c r="B1560" s="4"/>
    </row>
    <row r="1561" spans="2:2" ht="24.75" customHeight="1" x14ac:dyDescent="0.25">
      <c r="B1561" s="4"/>
    </row>
    <row r="1562" spans="2:2" ht="24.75" customHeight="1" x14ac:dyDescent="0.25">
      <c r="B1562" s="4"/>
    </row>
    <row r="1563" spans="2:2" ht="24.75" customHeight="1" x14ac:dyDescent="0.25">
      <c r="B1563" s="4"/>
    </row>
    <row r="1564" spans="2:2" ht="24.75" customHeight="1" x14ac:dyDescent="0.25">
      <c r="B1564" s="4"/>
    </row>
    <row r="1565" spans="2:2" ht="24.75" customHeight="1" x14ac:dyDescent="0.25">
      <c r="B1565" s="4"/>
    </row>
    <row r="1566" spans="2:2" ht="24.75" customHeight="1" x14ac:dyDescent="0.25">
      <c r="B1566" s="4"/>
    </row>
    <row r="1567" spans="2:2" ht="24.75" customHeight="1" x14ac:dyDescent="0.25">
      <c r="B1567" s="4"/>
    </row>
  </sheetData>
  <mergeCells count="8">
    <mergeCell ref="B3:O3"/>
    <mergeCell ref="F782:H782"/>
    <mergeCell ref="A1:O1"/>
    <mergeCell ref="A2:O2"/>
    <mergeCell ref="A5:O5"/>
    <mergeCell ref="A6:O6"/>
    <mergeCell ref="F781:H781"/>
    <mergeCell ref="A4:O4"/>
  </mergeCells>
  <conditionalFormatting sqref="IR324:IV324">
    <cfRule type="duplicateValues" dxfId="10" priority="1" stopIfTrue="1"/>
  </conditionalFormatting>
  <pageMargins left="0.70866141732283472" right="0.70866141732283472" top="0.74803149606299213" bottom="0.74803149606299213" header="0.31496062992125984" footer="0.31496062992125984"/>
  <pageSetup paperSize="5" scale="52" firstPageNumber="21" fitToHeight="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5"/>
  <sheetViews>
    <sheetView topLeftCell="A736" workbookViewId="0">
      <selection activeCell="E764" sqref="E764"/>
    </sheetView>
  </sheetViews>
  <sheetFormatPr baseColWidth="10" defaultRowHeight="15" x14ac:dyDescent="0.25"/>
  <cols>
    <col min="1" max="1" width="8.42578125" style="1" bestFit="1" customWidth="1"/>
    <col min="2" max="2" width="40.28515625" style="1" customWidth="1"/>
    <col min="3" max="3" width="34.140625" style="1" customWidth="1"/>
    <col min="4" max="4" width="23.140625" style="1" customWidth="1"/>
    <col min="5" max="5" width="27.85546875" style="1" customWidth="1"/>
    <col min="6" max="6" width="13" style="1" bestFit="1" customWidth="1"/>
    <col min="7" max="7" width="17.5703125" style="11" customWidth="1"/>
    <col min="8" max="8" width="16.42578125" style="11" customWidth="1"/>
    <col min="9" max="9" width="13.7109375" style="21" customWidth="1"/>
    <col min="10" max="10" width="11.5703125" style="21" bestFit="1" customWidth="1"/>
    <col min="11" max="11" width="13.28515625" style="21" customWidth="1"/>
    <col min="12" max="12" width="12.42578125" style="21" customWidth="1"/>
    <col min="13" max="13" width="11.5703125" style="21" customWidth="1"/>
    <col min="14" max="14" width="11.5703125" style="21" bestFit="1" customWidth="1"/>
    <col min="15" max="15" width="12" style="21" customWidth="1"/>
    <col min="16" max="16" width="11.7109375" style="21" bestFit="1" customWidth="1"/>
    <col min="17" max="17" width="13.140625" style="21" bestFit="1" customWidth="1"/>
    <col min="18" max="18" width="11.42578125" style="1"/>
    <col min="19" max="19" width="11.42578125" style="41"/>
    <col min="20" max="16384" width="11.42578125" style="1"/>
  </cols>
  <sheetData>
    <row r="1" spans="1:20" ht="72.7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 x14ac:dyDescent="0.25">
      <c r="B2" s="56" t="s">
        <v>778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20" x14ac:dyDescent="0.25">
      <c r="B3" s="56" t="s">
        <v>779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20" ht="15.75" x14ac:dyDescent="0.25">
      <c r="B4" s="59" t="s">
        <v>780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20" ht="21" customHeight="1" x14ac:dyDescent="0.35">
      <c r="A5" s="61" t="s">
        <v>1391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20" ht="29.25" customHeight="1" x14ac:dyDescent="0.25">
      <c r="B6" s="38"/>
      <c r="D6" s="24" t="s">
        <v>0</v>
      </c>
      <c r="E6" s="26" t="s">
        <v>1</v>
      </c>
      <c r="F6" s="26" t="s">
        <v>2</v>
      </c>
      <c r="G6" s="25" t="s">
        <v>3</v>
      </c>
      <c r="H6" s="25" t="s">
        <v>4</v>
      </c>
      <c r="J6" s="21" t="s">
        <v>5</v>
      </c>
    </row>
    <row r="7" spans="1:20" s="49" customFormat="1" ht="30" x14ac:dyDescent="0.25">
      <c r="A7" s="46" t="s">
        <v>943</v>
      </c>
      <c r="B7" s="46" t="s">
        <v>7</v>
      </c>
      <c r="C7" s="46" t="s">
        <v>8</v>
      </c>
      <c r="D7" s="46" t="s">
        <v>9</v>
      </c>
      <c r="E7" s="46" t="s">
        <v>10</v>
      </c>
      <c r="F7" s="46" t="s">
        <v>781</v>
      </c>
      <c r="G7" s="47" t="s">
        <v>944</v>
      </c>
      <c r="H7" s="47" t="s">
        <v>945</v>
      </c>
      <c r="I7" s="48" t="s">
        <v>11</v>
      </c>
      <c r="J7" s="48" t="s">
        <v>12</v>
      </c>
      <c r="K7" s="48" t="s">
        <v>13</v>
      </c>
      <c r="L7" s="48" t="s">
        <v>14</v>
      </c>
      <c r="M7" s="48" t="s">
        <v>15</v>
      </c>
      <c r="N7" s="48" t="s">
        <v>16</v>
      </c>
      <c r="O7" s="48" t="s">
        <v>17</v>
      </c>
      <c r="P7" s="48" t="s">
        <v>18</v>
      </c>
      <c r="Q7" s="48" t="s">
        <v>19</v>
      </c>
      <c r="S7" s="50"/>
    </row>
    <row r="8" spans="1:20" ht="45" x14ac:dyDescent="0.25">
      <c r="A8" s="45">
        <v>1</v>
      </c>
      <c r="B8" s="1" t="s">
        <v>971</v>
      </c>
      <c r="C8" s="1" t="s">
        <v>981</v>
      </c>
      <c r="D8" s="1" t="s">
        <v>1348</v>
      </c>
      <c r="E8" s="1" t="s">
        <v>947</v>
      </c>
      <c r="F8" s="1" t="s">
        <v>783</v>
      </c>
      <c r="G8" s="9" t="s">
        <v>1226</v>
      </c>
      <c r="H8" s="9" t="s">
        <v>1377</v>
      </c>
      <c r="I8" s="21">
        <v>120000</v>
      </c>
      <c r="J8" s="21">
        <v>0</v>
      </c>
      <c r="K8" s="21">
        <v>120000</v>
      </c>
      <c r="L8" s="21">
        <v>3444</v>
      </c>
      <c r="M8" s="21">
        <v>16809.87</v>
      </c>
      <c r="N8" s="21">
        <v>3648</v>
      </c>
      <c r="O8" s="35">
        <v>2489.6</v>
      </c>
      <c r="P8" s="21">
        <v>26391.47</v>
      </c>
      <c r="Q8" s="21">
        <v>93608.53</v>
      </c>
      <c r="T8" s="18"/>
    </row>
    <row r="9" spans="1:20" ht="30" x14ac:dyDescent="0.25">
      <c r="A9" s="45">
        <v>2</v>
      </c>
      <c r="B9" s="1" t="s">
        <v>1109</v>
      </c>
      <c r="C9" s="1" t="s">
        <v>982</v>
      </c>
      <c r="D9" s="1" t="s">
        <v>1092</v>
      </c>
      <c r="E9" s="1" t="s">
        <v>947</v>
      </c>
      <c r="F9" s="1" t="s">
        <v>783</v>
      </c>
      <c r="G9" s="9" t="s">
        <v>1227</v>
      </c>
      <c r="H9" s="9" t="s">
        <v>1386</v>
      </c>
      <c r="I9" s="21">
        <v>90000</v>
      </c>
      <c r="J9" s="21">
        <v>0</v>
      </c>
      <c r="K9" s="21">
        <v>90000</v>
      </c>
      <c r="L9" s="21">
        <v>2583</v>
      </c>
      <c r="M9" s="21">
        <v>9753.1200000000008</v>
      </c>
      <c r="N9" s="21">
        <v>2736</v>
      </c>
      <c r="O9" s="35">
        <v>25</v>
      </c>
      <c r="P9" s="21">
        <f t="shared" ref="P9:P54" si="0">+L9+M9+N9+O9</f>
        <v>15097.12</v>
      </c>
      <c r="Q9" s="21">
        <f t="shared" ref="Q9:Q54" si="1">+K9-P9</f>
        <v>74902.880000000005</v>
      </c>
      <c r="S9" s="51"/>
      <c r="T9" s="18"/>
    </row>
    <row r="10" spans="1:20" ht="30" x14ac:dyDescent="0.25">
      <c r="A10" s="45">
        <v>3</v>
      </c>
      <c r="B10" s="1" t="s">
        <v>984</v>
      </c>
      <c r="C10" s="1" t="s">
        <v>982</v>
      </c>
      <c r="D10" s="1" t="s">
        <v>966</v>
      </c>
      <c r="E10" s="1" t="s">
        <v>947</v>
      </c>
      <c r="F10" s="1" t="s">
        <v>782</v>
      </c>
      <c r="G10" s="9" t="s">
        <v>1130</v>
      </c>
      <c r="H10" s="9" t="s">
        <v>1334</v>
      </c>
      <c r="I10" s="21">
        <v>34000</v>
      </c>
      <c r="J10" s="21">
        <v>0</v>
      </c>
      <c r="K10" s="21">
        <v>34000</v>
      </c>
      <c r="L10" s="21">
        <v>975.8</v>
      </c>
      <c r="M10" s="21">
        <v>0</v>
      </c>
      <c r="N10" s="21">
        <v>1033.5999999999999</v>
      </c>
      <c r="O10" s="35">
        <v>25</v>
      </c>
      <c r="P10" s="21">
        <f t="shared" si="0"/>
        <v>2034.3999999999999</v>
      </c>
      <c r="Q10" s="21">
        <f t="shared" si="1"/>
        <v>31965.599999999999</v>
      </c>
      <c r="S10" s="51"/>
      <c r="T10" s="18"/>
    </row>
    <row r="11" spans="1:20" ht="30" x14ac:dyDescent="0.25">
      <c r="A11" s="45">
        <v>4</v>
      </c>
      <c r="B11" s="1" t="s">
        <v>1359</v>
      </c>
      <c r="C11" s="1" t="s">
        <v>1360</v>
      </c>
      <c r="D11" s="1" t="s">
        <v>1095</v>
      </c>
      <c r="E11" s="1" t="s">
        <v>947</v>
      </c>
      <c r="F11" s="1" t="s">
        <v>783</v>
      </c>
      <c r="G11" s="9" t="s">
        <v>1125</v>
      </c>
      <c r="H11" s="9" t="s">
        <v>1330</v>
      </c>
      <c r="I11" s="41">
        <v>35000</v>
      </c>
      <c r="J11" s="41"/>
      <c r="K11" s="41">
        <v>35000</v>
      </c>
      <c r="L11" s="41">
        <v>1004.5</v>
      </c>
      <c r="M11" s="41">
        <v>0</v>
      </c>
      <c r="N11" s="41">
        <v>1064</v>
      </c>
      <c r="O11" s="41">
        <v>25</v>
      </c>
      <c r="P11" s="41">
        <f>+L11+M11+N11+O11</f>
        <v>2093.5</v>
      </c>
      <c r="Q11" s="41">
        <f>+K11-P11</f>
        <v>32906.5</v>
      </c>
      <c r="S11" s="51"/>
      <c r="T11" s="18"/>
    </row>
    <row r="12" spans="1:20" ht="30" x14ac:dyDescent="0.25">
      <c r="A12" s="45">
        <v>5</v>
      </c>
      <c r="B12" s="1" t="s">
        <v>979</v>
      </c>
      <c r="C12" s="1" t="s">
        <v>980</v>
      </c>
      <c r="D12" s="1" t="s">
        <v>31</v>
      </c>
      <c r="E12" s="1" t="s">
        <v>947</v>
      </c>
      <c r="F12" s="1" t="s">
        <v>783</v>
      </c>
      <c r="G12" s="9" t="s">
        <v>1130</v>
      </c>
      <c r="H12" s="9" t="s">
        <v>1334</v>
      </c>
      <c r="I12" s="21">
        <v>75000</v>
      </c>
      <c r="J12" s="21">
        <v>0</v>
      </c>
      <c r="K12" s="21">
        <v>75000</v>
      </c>
      <c r="L12" s="21">
        <v>2152.5</v>
      </c>
      <c r="M12" s="21">
        <v>6309.38</v>
      </c>
      <c r="N12" s="21">
        <v>2280</v>
      </c>
      <c r="O12" s="35">
        <v>25</v>
      </c>
      <c r="P12" s="21">
        <f t="shared" si="0"/>
        <v>10766.880000000001</v>
      </c>
      <c r="Q12" s="21">
        <f t="shared" si="1"/>
        <v>64233.119999999995</v>
      </c>
      <c r="S12" s="51"/>
      <c r="T12" s="18"/>
    </row>
    <row r="13" spans="1:20" ht="45" customHeight="1" x14ac:dyDescent="0.25">
      <c r="A13" s="45">
        <v>6</v>
      </c>
      <c r="B13" s="38" t="s">
        <v>961</v>
      </c>
      <c r="C13" s="1" t="s">
        <v>980</v>
      </c>
      <c r="D13" s="1" t="s">
        <v>962</v>
      </c>
      <c r="E13" s="1" t="s">
        <v>947</v>
      </c>
      <c r="F13" s="1" t="s">
        <v>782</v>
      </c>
      <c r="G13" s="9" t="s">
        <v>1137</v>
      </c>
      <c r="H13" s="9" t="s">
        <v>1339</v>
      </c>
      <c r="I13" s="21">
        <v>50000</v>
      </c>
      <c r="J13" s="21">
        <v>0</v>
      </c>
      <c r="K13" s="21">
        <v>50000</v>
      </c>
      <c r="L13" s="21">
        <v>1435</v>
      </c>
      <c r="M13" s="21">
        <v>1854</v>
      </c>
      <c r="N13" s="21">
        <v>1520</v>
      </c>
      <c r="O13" s="35">
        <v>25</v>
      </c>
      <c r="P13" s="21">
        <f t="shared" si="0"/>
        <v>4834</v>
      </c>
      <c r="Q13" s="21">
        <f t="shared" si="1"/>
        <v>45166</v>
      </c>
      <c r="S13" s="51"/>
      <c r="T13" s="18"/>
    </row>
    <row r="14" spans="1:20" ht="30" customHeight="1" x14ac:dyDescent="0.25">
      <c r="A14" s="45">
        <v>7</v>
      </c>
      <c r="B14" s="1" t="s">
        <v>965</v>
      </c>
      <c r="C14" s="1" t="s">
        <v>980</v>
      </c>
      <c r="D14" s="1" t="s">
        <v>966</v>
      </c>
      <c r="E14" s="1" t="s">
        <v>947</v>
      </c>
      <c r="F14" s="1" t="s">
        <v>783</v>
      </c>
      <c r="G14" s="9" t="s">
        <v>1125</v>
      </c>
      <c r="H14" s="9" t="s">
        <v>1330</v>
      </c>
      <c r="I14" s="21">
        <v>31000</v>
      </c>
      <c r="J14" s="21">
        <v>0</v>
      </c>
      <c r="K14" s="21">
        <v>31000</v>
      </c>
      <c r="L14" s="21">
        <v>889.7</v>
      </c>
      <c r="M14" s="21">
        <v>0</v>
      </c>
      <c r="N14" s="21">
        <v>942.4</v>
      </c>
      <c r="O14" s="35">
        <v>25</v>
      </c>
      <c r="P14" s="21">
        <f t="shared" si="0"/>
        <v>1857.1</v>
      </c>
      <c r="Q14" s="21">
        <f t="shared" si="1"/>
        <v>29142.9</v>
      </c>
      <c r="S14" s="51"/>
      <c r="T14" s="18"/>
    </row>
    <row r="15" spans="1:20" x14ac:dyDescent="0.25">
      <c r="A15" s="45">
        <v>8</v>
      </c>
      <c r="B15" s="1" t="s">
        <v>1059</v>
      </c>
      <c r="C15" s="1" t="s">
        <v>980</v>
      </c>
      <c r="D15" s="1" t="s">
        <v>962</v>
      </c>
      <c r="E15" s="1" t="s">
        <v>947</v>
      </c>
      <c r="F15" s="1" t="s">
        <v>782</v>
      </c>
      <c r="G15" s="9" t="s">
        <v>1125</v>
      </c>
      <c r="H15" s="9" t="s">
        <v>1330</v>
      </c>
      <c r="I15" s="21">
        <v>41000</v>
      </c>
      <c r="J15" s="21">
        <v>0</v>
      </c>
      <c r="K15" s="21">
        <v>41000</v>
      </c>
      <c r="L15" s="21">
        <v>1176.7</v>
      </c>
      <c r="M15" s="21">
        <v>583.79</v>
      </c>
      <c r="N15" s="21">
        <v>1246.4000000000001</v>
      </c>
      <c r="O15" s="35">
        <v>25</v>
      </c>
      <c r="P15" s="21">
        <f t="shared" si="0"/>
        <v>3031.8900000000003</v>
      </c>
      <c r="Q15" s="21">
        <f t="shared" si="1"/>
        <v>37968.11</v>
      </c>
      <c r="S15" s="51"/>
      <c r="T15" s="18"/>
    </row>
    <row r="16" spans="1:20" ht="30" customHeight="1" x14ac:dyDescent="0.25">
      <c r="A16" s="45">
        <v>9</v>
      </c>
      <c r="B16" s="1" t="s">
        <v>1081</v>
      </c>
      <c r="C16" s="1" t="s">
        <v>980</v>
      </c>
      <c r="D16" s="1" t="s">
        <v>966</v>
      </c>
      <c r="E16" s="1" t="s">
        <v>947</v>
      </c>
      <c r="F16" s="1" t="s">
        <v>782</v>
      </c>
      <c r="G16" s="9" t="s">
        <v>1137</v>
      </c>
      <c r="H16" s="9" t="s">
        <v>1339</v>
      </c>
      <c r="I16" s="21">
        <v>35000</v>
      </c>
      <c r="J16" s="21">
        <v>0</v>
      </c>
      <c r="K16" s="21">
        <v>35000</v>
      </c>
      <c r="L16" s="21">
        <v>1004.5</v>
      </c>
      <c r="M16" s="21">
        <v>0</v>
      </c>
      <c r="N16" s="21">
        <v>1064</v>
      </c>
      <c r="O16" s="35">
        <v>25</v>
      </c>
      <c r="P16" s="21">
        <f t="shared" si="0"/>
        <v>2093.5</v>
      </c>
      <c r="Q16" s="21">
        <f t="shared" si="1"/>
        <v>32906.5</v>
      </c>
      <c r="S16" s="51"/>
      <c r="T16" s="18"/>
    </row>
    <row r="17" spans="1:20" ht="30" x14ac:dyDescent="0.25">
      <c r="A17" s="45">
        <v>10</v>
      </c>
      <c r="B17" s="1" t="s">
        <v>983</v>
      </c>
      <c r="C17" s="1" t="s">
        <v>1192</v>
      </c>
      <c r="D17" s="1" t="s">
        <v>27</v>
      </c>
      <c r="E17" s="1" t="s">
        <v>947</v>
      </c>
      <c r="F17" s="1" t="s">
        <v>782</v>
      </c>
      <c r="G17" s="9" t="s">
        <v>1226</v>
      </c>
      <c r="H17" s="9" t="s">
        <v>1377</v>
      </c>
      <c r="I17" s="21">
        <v>70000</v>
      </c>
      <c r="J17" s="21">
        <v>0</v>
      </c>
      <c r="K17" s="21">
        <v>70000</v>
      </c>
      <c r="L17" s="21">
        <v>2009</v>
      </c>
      <c r="M17" s="21">
        <v>5368.48</v>
      </c>
      <c r="N17" s="21">
        <v>2128</v>
      </c>
      <c r="O17" s="35">
        <v>25</v>
      </c>
      <c r="P17" s="21">
        <f t="shared" si="0"/>
        <v>9530.48</v>
      </c>
      <c r="Q17" s="21">
        <f t="shared" si="1"/>
        <v>60469.520000000004</v>
      </c>
      <c r="S17" s="51"/>
      <c r="T17" s="18"/>
    </row>
    <row r="18" spans="1:20" ht="25.5" customHeight="1" x14ac:dyDescent="0.25">
      <c r="A18" s="45">
        <v>11</v>
      </c>
      <c r="B18" s="1" t="s">
        <v>1090</v>
      </c>
      <c r="C18" s="1" t="s">
        <v>1193</v>
      </c>
      <c r="D18" s="1" t="s">
        <v>1091</v>
      </c>
      <c r="E18" s="1" t="s">
        <v>947</v>
      </c>
      <c r="F18" s="1" t="s">
        <v>782</v>
      </c>
      <c r="G18" s="9" t="s">
        <v>1226</v>
      </c>
      <c r="H18" s="9" t="s">
        <v>1377</v>
      </c>
      <c r="I18" s="21">
        <v>70000</v>
      </c>
      <c r="J18" s="21">
        <v>0</v>
      </c>
      <c r="K18" s="21">
        <v>70000</v>
      </c>
      <c r="L18" s="21">
        <v>2009</v>
      </c>
      <c r="M18" s="21">
        <v>5368.48</v>
      </c>
      <c r="N18" s="21">
        <v>2128</v>
      </c>
      <c r="O18" s="35">
        <v>25</v>
      </c>
      <c r="P18" s="21">
        <f t="shared" si="0"/>
        <v>9530.48</v>
      </c>
      <c r="Q18" s="21">
        <f t="shared" si="1"/>
        <v>60469.520000000004</v>
      </c>
      <c r="S18" s="51"/>
      <c r="T18" s="18"/>
    </row>
    <row r="19" spans="1:20" ht="30" x14ac:dyDescent="0.25">
      <c r="A19" s="45">
        <v>12</v>
      </c>
      <c r="B19" s="1" t="s">
        <v>1093</v>
      </c>
      <c r="C19" s="1" t="s">
        <v>1194</v>
      </c>
      <c r="D19" s="1" t="s">
        <v>1094</v>
      </c>
      <c r="E19" s="1" t="s">
        <v>947</v>
      </c>
      <c r="F19" s="1" t="s">
        <v>782</v>
      </c>
      <c r="G19" s="9" t="s">
        <v>1102</v>
      </c>
      <c r="H19" s="9" t="s">
        <v>1387</v>
      </c>
      <c r="I19" s="21">
        <v>65000</v>
      </c>
      <c r="J19" s="21">
        <v>0</v>
      </c>
      <c r="K19" s="21">
        <v>65000</v>
      </c>
      <c r="L19" s="21">
        <v>1865.5</v>
      </c>
      <c r="M19" s="21">
        <v>4427.58</v>
      </c>
      <c r="N19" s="21">
        <v>1976</v>
      </c>
      <c r="O19" s="35">
        <v>25</v>
      </c>
      <c r="P19" s="21">
        <f t="shared" si="0"/>
        <v>8294.08</v>
      </c>
      <c r="Q19" s="21">
        <f t="shared" si="1"/>
        <v>56705.919999999998</v>
      </c>
      <c r="S19" s="51"/>
      <c r="T19" s="18"/>
    </row>
    <row r="20" spans="1:20" x14ac:dyDescent="0.25">
      <c r="A20" s="45">
        <v>13</v>
      </c>
      <c r="B20" s="1" t="s">
        <v>957</v>
      </c>
      <c r="C20" s="1" t="s">
        <v>1195</v>
      </c>
      <c r="D20" s="1" t="s">
        <v>1196</v>
      </c>
      <c r="E20" s="1" t="s">
        <v>947</v>
      </c>
      <c r="F20" s="1" t="s">
        <v>782</v>
      </c>
      <c r="G20" s="9" t="s">
        <v>1137</v>
      </c>
      <c r="H20" s="9" t="s">
        <v>1339</v>
      </c>
      <c r="I20" s="21">
        <v>55000</v>
      </c>
      <c r="J20" s="21">
        <v>0</v>
      </c>
      <c r="K20" s="21">
        <v>55000</v>
      </c>
      <c r="L20" s="21">
        <v>1578.5</v>
      </c>
      <c r="M20" s="21">
        <v>2559.6799999999998</v>
      </c>
      <c r="N20" s="21">
        <v>1672</v>
      </c>
      <c r="O20" s="35">
        <v>25</v>
      </c>
      <c r="P20" s="21">
        <f t="shared" si="0"/>
        <v>5835.18</v>
      </c>
      <c r="Q20" s="21">
        <f t="shared" si="1"/>
        <v>49164.82</v>
      </c>
      <c r="S20" s="51"/>
      <c r="T20" s="18"/>
    </row>
    <row r="21" spans="1:20" ht="30" x14ac:dyDescent="0.25">
      <c r="A21" s="45">
        <v>14</v>
      </c>
      <c r="B21" s="1" t="s">
        <v>975</v>
      </c>
      <c r="C21" s="1" t="s">
        <v>976</v>
      </c>
      <c r="D21" s="1" t="s">
        <v>966</v>
      </c>
      <c r="E21" s="1" t="s">
        <v>947</v>
      </c>
      <c r="F21" s="1" t="s">
        <v>783</v>
      </c>
      <c r="G21" s="9" t="s">
        <v>1102</v>
      </c>
      <c r="H21" s="9" t="s">
        <v>1387</v>
      </c>
      <c r="I21" s="21">
        <v>31000</v>
      </c>
      <c r="J21" s="21">
        <v>0</v>
      </c>
      <c r="K21" s="21">
        <v>31000</v>
      </c>
      <c r="L21" s="21">
        <v>889.7</v>
      </c>
      <c r="M21" s="21">
        <v>0</v>
      </c>
      <c r="N21" s="21">
        <v>942.4</v>
      </c>
      <c r="O21" s="35">
        <v>2035.8</v>
      </c>
      <c r="P21" s="21">
        <f t="shared" si="0"/>
        <v>3867.8999999999996</v>
      </c>
      <c r="Q21" s="21">
        <f t="shared" si="1"/>
        <v>27132.1</v>
      </c>
      <c r="S21" s="51"/>
      <c r="T21" s="18"/>
    </row>
    <row r="22" spans="1:20" x14ac:dyDescent="0.25">
      <c r="A22" s="45">
        <v>15</v>
      </c>
      <c r="B22" s="1" t="s">
        <v>977</v>
      </c>
      <c r="C22" s="1" t="s">
        <v>976</v>
      </c>
      <c r="D22" s="1" t="s">
        <v>978</v>
      </c>
      <c r="E22" s="1" t="s">
        <v>947</v>
      </c>
      <c r="F22" s="1" t="s">
        <v>783</v>
      </c>
      <c r="G22" s="9" t="s">
        <v>1125</v>
      </c>
      <c r="H22" s="9" t="s">
        <v>1330</v>
      </c>
      <c r="I22" s="21">
        <v>31000</v>
      </c>
      <c r="J22" s="21">
        <v>0</v>
      </c>
      <c r="K22" s="21">
        <v>31000</v>
      </c>
      <c r="L22" s="21">
        <v>889.7</v>
      </c>
      <c r="M22" s="21">
        <v>0</v>
      </c>
      <c r="N22" s="21">
        <v>942.4</v>
      </c>
      <c r="O22" s="35">
        <v>25</v>
      </c>
      <c r="P22" s="21">
        <f t="shared" si="0"/>
        <v>1857.1</v>
      </c>
      <c r="Q22" s="21">
        <f t="shared" si="1"/>
        <v>29142.9</v>
      </c>
      <c r="S22" s="51"/>
      <c r="T22" s="18"/>
    </row>
    <row r="23" spans="1:20" ht="30" x14ac:dyDescent="0.25">
      <c r="A23" s="45">
        <v>16</v>
      </c>
      <c r="B23" s="1" t="s">
        <v>1361</v>
      </c>
      <c r="C23" s="1" t="s">
        <v>1197</v>
      </c>
      <c r="D23" s="1" t="s">
        <v>1362</v>
      </c>
      <c r="E23" s="1" t="s">
        <v>947</v>
      </c>
      <c r="F23" s="1" t="s">
        <v>782</v>
      </c>
      <c r="G23" s="9" t="s">
        <v>1125</v>
      </c>
      <c r="H23" s="9" t="s">
        <v>1330</v>
      </c>
      <c r="I23" s="41">
        <v>25000</v>
      </c>
      <c r="J23" s="41"/>
      <c r="K23" s="32">
        <v>25000</v>
      </c>
      <c r="L23">
        <v>717.5</v>
      </c>
      <c r="M23">
        <v>0</v>
      </c>
      <c r="N23">
        <v>760</v>
      </c>
      <c r="O23">
        <v>25</v>
      </c>
      <c r="P23" s="32">
        <v>1502.5</v>
      </c>
      <c r="Q23" s="32">
        <v>23497.5</v>
      </c>
      <c r="S23" s="51"/>
      <c r="T23" s="18"/>
    </row>
    <row r="24" spans="1:20" ht="30" x14ac:dyDescent="0.25">
      <c r="A24" s="45">
        <v>17</v>
      </c>
      <c r="B24" s="1" t="s">
        <v>959</v>
      </c>
      <c r="C24" s="1" t="s">
        <v>1197</v>
      </c>
      <c r="D24" s="1" t="s">
        <v>205</v>
      </c>
      <c r="E24" s="1" t="s">
        <v>947</v>
      </c>
      <c r="F24" s="1" t="s">
        <v>782</v>
      </c>
      <c r="G24" s="9" t="s">
        <v>1125</v>
      </c>
      <c r="H24" s="9" t="s">
        <v>1330</v>
      </c>
      <c r="I24" s="21">
        <v>50000</v>
      </c>
      <c r="J24" s="21">
        <v>0</v>
      </c>
      <c r="K24" s="21">
        <v>50000</v>
      </c>
      <c r="L24" s="21">
        <v>1435</v>
      </c>
      <c r="M24" s="21">
        <v>1854</v>
      </c>
      <c r="N24" s="21">
        <v>1520</v>
      </c>
      <c r="O24" s="35">
        <v>25</v>
      </c>
      <c r="P24" s="21">
        <f t="shared" si="0"/>
        <v>4834</v>
      </c>
      <c r="Q24" s="21">
        <f t="shared" si="1"/>
        <v>45166</v>
      </c>
      <c r="S24" s="51"/>
      <c r="T24" s="18"/>
    </row>
    <row r="25" spans="1:20" ht="30" x14ac:dyDescent="0.25">
      <c r="A25" s="45">
        <v>18</v>
      </c>
      <c r="B25" s="1" t="s">
        <v>972</v>
      </c>
      <c r="C25" s="1" t="s">
        <v>1197</v>
      </c>
      <c r="D25" s="1" t="s">
        <v>292</v>
      </c>
      <c r="E25" s="1" t="s">
        <v>947</v>
      </c>
      <c r="F25" s="1" t="s">
        <v>782</v>
      </c>
      <c r="G25" s="9" t="s">
        <v>1226</v>
      </c>
      <c r="H25" s="9" t="s">
        <v>1377</v>
      </c>
      <c r="I25" s="21">
        <v>50000</v>
      </c>
      <c r="J25" s="21">
        <v>0</v>
      </c>
      <c r="K25" s="21">
        <v>50000</v>
      </c>
      <c r="L25" s="21">
        <v>1435</v>
      </c>
      <c r="M25" s="21">
        <v>1854</v>
      </c>
      <c r="N25" s="21">
        <v>1520</v>
      </c>
      <c r="O25" s="35">
        <v>25</v>
      </c>
      <c r="P25" s="21">
        <v>4834</v>
      </c>
      <c r="Q25" s="21">
        <f t="shared" si="1"/>
        <v>45166</v>
      </c>
      <c r="S25" s="51"/>
      <c r="T25" s="18"/>
    </row>
    <row r="26" spans="1:20" ht="26.25" customHeight="1" x14ac:dyDescent="0.25">
      <c r="A26" s="45">
        <v>19</v>
      </c>
      <c r="B26" s="1" t="s">
        <v>1066</v>
      </c>
      <c r="C26" s="1" t="s">
        <v>1198</v>
      </c>
      <c r="D26" s="1" t="s">
        <v>1067</v>
      </c>
      <c r="E26" s="1" t="s">
        <v>947</v>
      </c>
      <c r="F26" s="1" t="s">
        <v>783</v>
      </c>
      <c r="G26" s="9" t="s">
        <v>1125</v>
      </c>
      <c r="H26" s="9" t="s">
        <v>1330</v>
      </c>
      <c r="I26" s="21">
        <v>70000</v>
      </c>
      <c r="J26" s="21">
        <v>0</v>
      </c>
      <c r="K26" s="21">
        <v>70000</v>
      </c>
      <c r="L26" s="21">
        <v>2009</v>
      </c>
      <c r="M26" s="21">
        <v>5065.99</v>
      </c>
      <c r="N26" s="21">
        <v>2128</v>
      </c>
      <c r="O26" s="35">
        <v>1537.45</v>
      </c>
      <c r="P26" s="21">
        <f t="shared" si="0"/>
        <v>10740.44</v>
      </c>
      <c r="Q26" s="21">
        <f t="shared" si="1"/>
        <v>59259.56</v>
      </c>
      <c r="S26" s="51"/>
      <c r="T26" s="18"/>
    </row>
    <row r="27" spans="1:20" ht="26.25" customHeight="1" x14ac:dyDescent="0.25">
      <c r="A27" s="45">
        <v>20</v>
      </c>
      <c r="B27" s="1" t="s">
        <v>1356</v>
      </c>
      <c r="C27" s="1" t="s">
        <v>1357</v>
      </c>
      <c r="D27" s="1" t="s">
        <v>1095</v>
      </c>
      <c r="E27" s="1" t="s">
        <v>947</v>
      </c>
      <c r="F27" s="1" t="s">
        <v>783</v>
      </c>
      <c r="G27" s="9" t="s">
        <v>1137</v>
      </c>
      <c r="H27" s="9" t="s">
        <v>1339</v>
      </c>
      <c r="I27" s="41">
        <v>30000</v>
      </c>
      <c r="J27" s="41"/>
      <c r="K27" s="32">
        <v>30000</v>
      </c>
      <c r="L27">
        <v>861</v>
      </c>
      <c r="M27">
        <v>0</v>
      </c>
      <c r="N27">
        <v>912</v>
      </c>
      <c r="O27">
        <v>25</v>
      </c>
      <c r="P27" s="32">
        <v>1798</v>
      </c>
      <c r="Q27" s="32">
        <v>28202</v>
      </c>
      <c r="S27" s="51"/>
      <c r="T27" s="18"/>
    </row>
    <row r="28" spans="1:20" x14ac:dyDescent="0.25">
      <c r="A28" s="45">
        <v>21</v>
      </c>
      <c r="B28" s="1" t="s">
        <v>956</v>
      </c>
      <c r="C28" s="1" t="s">
        <v>142</v>
      </c>
      <c r="D28" s="1" t="s">
        <v>94</v>
      </c>
      <c r="E28" s="1" t="s">
        <v>947</v>
      </c>
      <c r="F28" s="1" t="s">
        <v>782</v>
      </c>
      <c r="G28" s="9" t="s">
        <v>1226</v>
      </c>
      <c r="H28" s="9" t="s">
        <v>1377</v>
      </c>
      <c r="I28" s="21">
        <v>40000</v>
      </c>
      <c r="J28" s="21">
        <v>0</v>
      </c>
      <c r="K28" s="21">
        <v>40000</v>
      </c>
      <c r="L28" s="21">
        <v>1148</v>
      </c>
      <c r="M28" s="21">
        <v>442.65</v>
      </c>
      <c r="N28" s="21">
        <v>1216</v>
      </c>
      <c r="O28" s="35">
        <v>25</v>
      </c>
      <c r="P28" s="21">
        <f t="shared" si="0"/>
        <v>2831.65</v>
      </c>
      <c r="Q28" s="21">
        <f t="shared" si="1"/>
        <v>37168.35</v>
      </c>
      <c r="S28" s="51"/>
      <c r="T28" s="18"/>
    </row>
    <row r="29" spans="1:20" ht="30" x14ac:dyDescent="0.25">
      <c r="A29" s="45">
        <v>22</v>
      </c>
      <c r="B29" s="1" t="s">
        <v>1096</v>
      </c>
      <c r="C29" s="1" t="s">
        <v>142</v>
      </c>
      <c r="D29" s="1" t="s">
        <v>1095</v>
      </c>
      <c r="E29" s="1" t="s">
        <v>947</v>
      </c>
      <c r="F29" s="1" t="s">
        <v>782</v>
      </c>
      <c r="G29" s="9" t="s">
        <v>1226</v>
      </c>
      <c r="H29" s="9" t="s">
        <v>1377</v>
      </c>
      <c r="I29" s="21">
        <v>35000</v>
      </c>
      <c r="J29" s="21">
        <v>0</v>
      </c>
      <c r="K29" s="21">
        <v>35000</v>
      </c>
      <c r="L29" s="21">
        <v>1004.5</v>
      </c>
      <c r="M29" s="21">
        <v>0</v>
      </c>
      <c r="N29" s="21">
        <v>1064</v>
      </c>
      <c r="O29" s="35">
        <v>25</v>
      </c>
      <c r="P29" s="21">
        <f t="shared" si="0"/>
        <v>2093.5</v>
      </c>
      <c r="Q29" s="21">
        <f t="shared" si="1"/>
        <v>32906.5</v>
      </c>
      <c r="S29" s="51"/>
      <c r="T29" s="18"/>
    </row>
    <row r="30" spans="1:20" ht="30" customHeight="1" x14ac:dyDescent="0.25">
      <c r="A30" s="45">
        <v>23</v>
      </c>
      <c r="B30" s="1" t="s">
        <v>1199</v>
      </c>
      <c r="C30" s="1" t="s">
        <v>1200</v>
      </c>
      <c r="D30" s="1" t="s">
        <v>1201</v>
      </c>
      <c r="E30" s="1" t="s">
        <v>947</v>
      </c>
      <c r="F30" s="1" t="s">
        <v>782</v>
      </c>
      <c r="G30" s="9" t="s">
        <v>1130</v>
      </c>
      <c r="H30" s="9" t="s">
        <v>1334</v>
      </c>
      <c r="I30" s="21">
        <v>70000</v>
      </c>
      <c r="J30" s="21">
        <v>0</v>
      </c>
      <c r="K30" s="21">
        <v>70000</v>
      </c>
      <c r="L30" s="21">
        <v>2009</v>
      </c>
      <c r="M30" s="21">
        <v>5065.99</v>
      </c>
      <c r="N30" s="21">
        <v>2128</v>
      </c>
      <c r="O30" s="35">
        <v>1537.45</v>
      </c>
      <c r="P30" s="21">
        <f t="shared" si="0"/>
        <v>10740.44</v>
      </c>
      <c r="Q30" s="21">
        <f t="shared" si="1"/>
        <v>59259.56</v>
      </c>
      <c r="S30" s="51"/>
      <c r="T30" s="18"/>
    </row>
    <row r="31" spans="1:20" ht="30" x14ac:dyDescent="0.25">
      <c r="A31" s="45">
        <v>24</v>
      </c>
      <c r="B31" s="1" t="s">
        <v>1097</v>
      </c>
      <c r="C31" s="1" t="s">
        <v>1110</v>
      </c>
      <c r="D31" s="1" t="s">
        <v>94</v>
      </c>
      <c r="E31" s="1" t="s">
        <v>947</v>
      </c>
      <c r="F31" s="1" t="s">
        <v>782</v>
      </c>
      <c r="G31" s="9" t="s">
        <v>1226</v>
      </c>
      <c r="H31" s="9" t="s">
        <v>1377</v>
      </c>
      <c r="I31" s="21">
        <v>35000</v>
      </c>
      <c r="J31" s="21">
        <v>0</v>
      </c>
      <c r="K31" s="21">
        <v>35000</v>
      </c>
      <c r="L31" s="21">
        <v>1004.5</v>
      </c>
      <c r="M31" s="21">
        <v>0</v>
      </c>
      <c r="N31" s="21">
        <v>1064</v>
      </c>
      <c r="O31" s="35">
        <v>25</v>
      </c>
      <c r="P31" s="21">
        <f t="shared" si="0"/>
        <v>2093.5</v>
      </c>
      <c r="Q31" s="21">
        <f t="shared" si="1"/>
        <v>32906.5</v>
      </c>
      <c r="S31" s="51"/>
      <c r="T31" s="18"/>
    </row>
    <row r="32" spans="1:20" ht="30" x14ac:dyDescent="0.25">
      <c r="A32" s="45">
        <v>25</v>
      </c>
      <c r="B32" s="1" t="s">
        <v>1202</v>
      </c>
      <c r="C32" s="1" t="s">
        <v>1110</v>
      </c>
      <c r="D32" s="1" t="s">
        <v>94</v>
      </c>
      <c r="E32" s="1" t="s">
        <v>947</v>
      </c>
      <c r="F32" s="1" t="s">
        <v>782</v>
      </c>
      <c r="G32" s="9" t="s">
        <v>1130</v>
      </c>
      <c r="H32" s="9" t="s">
        <v>1334</v>
      </c>
      <c r="I32" s="21">
        <v>35000</v>
      </c>
      <c r="J32" s="21">
        <v>0</v>
      </c>
      <c r="K32" s="21">
        <v>35000</v>
      </c>
      <c r="L32" s="21">
        <v>1004.5</v>
      </c>
      <c r="M32" s="21">
        <v>0</v>
      </c>
      <c r="N32" s="21">
        <v>1064</v>
      </c>
      <c r="O32" s="35">
        <v>25</v>
      </c>
      <c r="P32" s="21">
        <f t="shared" si="0"/>
        <v>2093.5</v>
      </c>
      <c r="Q32" s="21">
        <f t="shared" si="1"/>
        <v>32906.5</v>
      </c>
      <c r="S32" s="51"/>
      <c r="T32" s="18"/>
    </row>
    <row r="33" spans="1:20" ht="45" x14ac:dyDescent="0.25">
      <c r="A33" s="45">
        <v>26</v>
      </c>
      <c r="B33" s="1" t="s">
        <v>1098</v>
      </c>
      <c r="C33" s="1" t="s">
        <v>1203</v>
      </c>
      <c r="D33" s="1" t="s">
        <v>94</v>
      </c>
      <c r="E33" s="1" t="s">
        <v>947</v>
      </c>
      <c r="F33" s="1" t="s">
        <v>783</v>
      </c>
      <c r="G33" s="9" t="s">
        <v>1226</v>
      </c>
      <c r="H33" s="9" t="s">
        <v>1377</v>
      </c>
      <c r="I33" s="21">
        <v>50000</v>
      </c>
      <c r="J33" s="21">
        <v>0</v>
      </c>
      <c r="K33" s="21">
        <v>50000</v>
      </c>
      <c r="L33" s="21">
        <v>1435</v>
      </c>
      <c r="M33" s="21">
        <v>1854</v>
      </c>
      <c r="N33" s="21">
        <v>1520</v>
      </c>
      <c r="O33" s="35">
        <v>25</v>
      </c>
      <c r="P33" s="21">
        <f t="shared" si="0"/>
        <v>4834</v>
      </c>
      <c r="Q33" s="21">
        <f t="shared" si="1"/>
        <v>45166</v>
      </c>
      <c r="S33" s="51"/>
      <c r="T33" s="18"/>
    </row>
    <row r="34" spans="1:20" ht="30" x14ac:dyDescent="0.25">
      <c r="A34" s="45">
        <v>27</v>
      </c>
      <c r="B34" s="1" t="s">
        <v>1270</v>
      </c>
      <c r="C34" s="1" t="s">
        <v>995</v>
      </c>
      <c r="D34" s="1" t="s">
        <v>94</v>
      </c>
      <c r="E34" s="1" t="s">
        <v>947</v>
      </c>
      <c r="F34" s="1" t="s">
        <v>783</v>
      </c>
      <c r="G34" s="9" t="s">
        <v>1137</v>
      </c>
      <c r="H34" s="9" t="s">
        <v>1339</v>
      </c>
      <c r="I34" s="21">
        <v>50000</v>
      </c>
      <c r="J34" s="21">
        <v>0</v>
      </c>
      <c r="K34" s="21">
        <v>50000</v>
      </c>
      <c r="L34" s="21">
        <v>1435</v>
      </c>
      <c r="M34" s="21">
        <v>1854</v>
      </c>
      <c r="N34" s="21">
        <v>1520</v>
      </c>
      <c r="O34" s="35">
        <v>25</v>
      </c>
      <c r="P34" s="21">
        <f t="shared" si="0"/>
        <v>4834</v>
      </c>
      <c r="Q34" s="21">
        <f t="shared" si="1"/>
        <v>45166</v>
      </c>
      <c r="S34" s="51"/>
      <c r="T34" s="18"/>
    </row>
    <row r="35" spans="1:20" ht="48.75" customHeight="1" x14ac:dyDescent="0.25">
      <c r="A35" s="45">
        <v>28</v>
      </c>
      <c r="B35" s="1" t="s">
        <v>1204</v>
      </c>
      <c r="C35" s="1" t="s">
        <v>1205</v>
      </c>
      <c r="D35" s="1" t="s">
        <v>1206</v>
      </c>
      <c r="E35" s="1" t="s">
        <v>947</v>
      </c>
      <c r="F35" s="1" t="s">
        <v>783</v>
      </c>
      <c r="G35" s="9" t="s">
        <v>1130</v>
      </c>
      <c r="H35" s="9" t="s">
        <v>1334</v>
      </c>
      <c r="I35" s="21">
        <v>90000</v>
      </c>
      <c r="J35" s="21">
        <v>0</v>
      </c>
      <c r="K35" s="21">
        <v>90000</v>
      </c>
      <c r="L35" s="21">
        <v>2583</v>
      </c>
      <c r="M35" s="21">
        <v>9753.1200000000008</v>
      </c>
      <c r="N35" s="21">
        <v>2736</v>
      </c>
      <c r="O35" s="35">
        <v>25</v>
      </c>
      <c r="P35" s="21">
        <f t="shared" si="0"/>
        <v>15097.12</v>
      </c>
      <c r="Q35" s="21">
        <f t="shared" si="1"/>
        <v>74902.880000000005</v>
      </c>
      <c r="S35" s="51"/>
      <c r="T35" s="18"/>
    </row>
    <row r="36" spans="1:20" ht="45" x14ac:dyDescent="0.25">
      <c r="A36" s="45">
        <v>29</v>
      </c>
      <c r="B36" s="1" t="s">
        <v>993</v>
      </c>
      <c r="C36" s="1" t="s">
        <v>1205</v>
      </c>
      <c r="D36" s="1" t="s">
        <v>94</v>
      </c>
      <c r="E36" s="1" t="s">
        <v>947</v>
      </c>
      <c r="F36" s="1" t="s">
        <v>783</v>
      </c>
      <c r="G36" s="9" t="s">
        <v>1125</v>
      </c>
      <c r="H36" s="9" t="s">
        <v>1330</v>
      </c>
      <c r="I36" s="21">
        <v>45000</v>
      </c>
      <c r="J36" s="21">
        <v>0</v>
      </c>
      <c r="K36" s="21">
        <v>45000</v>
      </c>
      <c r="L36" s="21">
        <v>1291.5</v>
      </c>
      <c r="M36" s="21">
        <v>1148.33</v>
      </c>
      <c r="N36" s="21">
        <v>1368</v>
      </c>
      <c r="O36" s="35">
        <v>425</v>
      </c>
      <c r="P36" s="21">
        <f t="shared" si="0"/>
        <v>4232.83</v>
      </c>
      <c r="Q36" s="21">
        <f t="shared" si="1"/>
        <v>40767.17</v>
      </c>
      <c r="S36" s="51"/>
      <c r="T36" s="18"/>
    </row>
    <row r="37" spans="1:20" ht="45" x14ac:dyDescent="0.25">
      <c r="A37" s="45">
        <v>30</v>
      </c>
      <c r="B37" s="1" t="s">
        <v>968</v>
      </c>
      <c r="C37" s="1" t="s">
        <v>1205</v>
      </c>
      <c r="D37" s="1" t="s">
        <v>94</v>
      </c>
      <c r="E37" s="1" t="s">
        <v>947</v>
      </c>
      <c r="F37" s="1" t="s">
        <v>783</v>
      </c>
      <c r="G37" s="9" t="s">
        <v>1102</v>
      </c>
      <c r="H37" s="9" t="s">
        <v>1387</v>
      </c>
      <c r="I37" s="21">
        <v>35000</v>
      </c>
      <c r="J37" s="21">
        <v>0</v>
      </c>
      <c r="K37" s="21">
        <v>35000</v>
      </c>
      <c r="L37" s="21">
        <v>1004.5</v>
      </c>
      <c r="M37" s="21">
        <v>0</v>
      </c>
      <c r="N37" s="21">
        <v>1064</v>
      </c>
      <c r="O37" s="35">
        <v>25</v>
      </c>
      <c r="P37" s="21">
        <f t="shared" si="0"/>
        <v>2093.5</v>
      </c>
      <c r="Q37" s="21">
        <f t="shared" si="1"/>
        <v>32906.5</v>
      </c>
      <c r="S37" s="51"/>
      <c r="T37" s="18"/>
    </row>
    <row r="38" spans="1:20" ht="45" x14ac:dyDescent="0.25">
      <c r="A38" s="45">
        <v>31</v>
      </c>
      <c r="B38" t="s">
        <v>1335</v>
      </c>
      <c r="C38" s="1" t="s">
        <v>1205</v>
      </c>
      <c r="D38" s="1" t="s">
        <v>21</v>
      </c>
      <c r="E38" s="1" t="s">
        <v>947</v>
      </c>
      <c r="F38" s="1" t="s">
        <v>783</v>
      </c>
      <c r="G38" s="9" t="s">
        <v>1319</v>
      </c>
      <c r="H38" s="9" t="s">
        <v>1402</v>
      </c>
      <c r="I38" s="32">
        <v>31000</v>
      </c>
      <c r="J38">
        <v>0</v>
      </c>
      <c r="K38" s="32">
        <v>31000</v>
      </c>
      <c r="L38">
        <v>889.7</v>
      </c>
      <c r="M38">
        <v>0</v>
      </c>
      <c r="N38">
        <v>942.4</v>
      </c>
      <c r="O38">
        <v>25</v>
      </c>
      <c r="P38" s="32">
        <v>1857.1</v>
      </c>
      <c r="Q38" s="32">
        <v>29142.9</v>
      </c>
      <c r="S38" s="51"/>
      <c r="T38" s="18"/>
    </row>
    <row r="39" spans="1:20" ht="24.75" customHeight="1" x14ac:dyDescent="0.25">
      <c r="A39" s="45">
        <v>32</v>
      </c>
      <c r="B39" s="1" t="s">
        <v>989</v>
      </c>
      <c r="C39" s="1" t="s">
        <v>1207</v>
      </c>
      <c r="D39" s="1" t="s">
        <v>54</v>
      </c>
      <c r="E39" s="1" t="s">
        <v>947</v>
      </c>
      <c r="F39" s="1" t="s">
        <v>782</v>
      </c>
      <c r="G39" s="9" t="s">
        <v>1228</v>
      </c>
      <c r="H39" s="9" t="s">
        <v>1388</v>
      </c>
      <c r="I39" s="21">
        <v>70000</v>
      </c>
      <c r="J39" s="21">
        <v>0</v>
      </c>
      <c r="K39" s="21">
        <v>70000</v>
      </c>
      <c r="L39" s="21">
        <v>2009</v>
      </c>
      <c r="M39" s="21">
        <v>5368.48</v>
      </c>
      <c r="N39" s="21">
        <v>2128</v>
      </c>
      <c r="O39" s="35">
        <v>4954.2</v>
      </c>
      <c r="P39" s="21">
        <f t="shared" si="0"/>
        <v>14459.68</v>
      </c>
      <c r="Q39" s="21">
        <f t="shared" si="1"/>
        <v>55540.32</v>
      </c>
      <c r="S39" s="51"/>
      <c r="T39" s="18"/>
    </row>
    <row r="40" spans="1:20" ht="30" x14ac:dyDescent="0.25">
      <c r="A40" s="45">
        <v>33</v>
      </c>
      <c r="B40" s="1" t="s">
        <v>994</v>
      </c>
      <c r="C40" s="1" t="s">
        <v>1208</v>
      </c>
      <c r="D40" s="1" t="s">
        <v>31</v>
      </c>
      <c r="E40" s="1" t="s">
        <v>947</v>
      </c>
      <c r="F40" s="1" t="s">
        <v>782</v>
      </c>
      <c r="G40" s="9" t="s">
        <v>1319</v>
      </c>
      <c r="H40" s="9" t="s">
        <v>1402</v>
      </c>
      <c r="I40" s="21">
        <v>70000</v>
      </c>
      <c r="J40" s="21">
        <v>0</v>
      </c>
      <c r="K40" s="21">
        <v>70000</v>
      </c>
      <c r="L40" s="21">
        <v>2009</v>
      </c>
      <c r="M40" s="21">
        <v>5368.48</v>
      </c>
      <c r="N40" s="21">
        <v>2128</v>
      </c>
      <c r="O40" s="35">
        <v>25</v>
      </c>
      <c r="P40" s="21">
        <f t="shared" si="0"/>
        <v>9530.48</v>
      </c>
      <c r="Q40" s="21">
        <f t="shared" si="1"/>
        <v>60469.520000000004</v>
      </c>
      <c r="S40" s="51"/>
      <c r="T40" s="18"/>
    </row>
    <row r="41" spans="1:20" ht="30" x14ac:dyDescent="0.25">
      <c r="A41" s="45">
        <v>34</v>
      </c>
      <c r="B41" s="1" t="s">
        <v>996</v>
      </c>
      <c r="C41" s="1" t="s">
        <v>1209</v>
      </c>
      <c r="D41" s="1" t="s">
        <v>94</v>
      </c>
      <c r="E41" s="1" t="s">
        <v>947</v>
      </c>
      <c r="F41" s="1" t="s">
        <v>783</v>
      </c>
      <c r="G41" s="9" t="s">
        <v>1319</v>
      </c>
      <c r="H41" s="9" t="s">
        <v>1402</v>
      </c>
      <c r="I41" s="21">
        <v>35000</v>
      </c>
      <c r="J41" s="21">
        <v>0</v>
      </c>
      <c r="K41" s="21">
        <v>35000</v>
      </c>
      <c r="L41" s="21">
        <v>1004.5</v>
      </c>
      <c r="M41" s="21">
        <v>0</v>
      </c>
      <c r="N41" s="21">
        <v>1064</v>
      </c>
      <c r="O41" s="35">
        <v>25</v>
      </c>
      <c r="P41" s="21">
        <f t="shared" si="0"/>
        <v>2093.5</v>
      </c>
      <c r="Q41" s="21">
        <f t="shared" si="1"/>
        <v>32906.5</v>
      </c>
      <c r="S41" s="51"/>
      <c r="T41" s="18"/>
    </row>
    <row r="42" spans="1:20" ht="31.5" customHeight="1" x14ac:dyDescent="0.25">
      <c r="A42" s="45">
        <v>35</v>
      </c>
      <c r="B42" s="1" t="s">
        <v>949</v>
      </c>
      <c r="C42" s="1" t="s">
        <v>1210</v>
      </c>
      <c r="D42" s="1" t="s">
        <v>31</v>
      </c>
      <c r="E42" s="1" t="s">
        <v>947</v>
      </c>
      <c r="F42" s="1" t="s">
        <v>783</v>
      </c>
      <c r="G42" s="9" t="s">
        <v>1102</v>
      </c>
      <c r="H42" s="9" t="s">
        <v>1387</v>
      </c>
      <c r="I42" s="21">
        <v>70000</v>
      </c>
      <c r="J42" s="21">
        <v>0</v>
      </c>
      <c r="K42" s="21">
        <v>70000</v>
      </c>
      <c r="L42" s="21">
        <v>2009</v>
      </c>
      <c r="M42" s="21">
        <v>5368.48</v>
      </c>
      <c r="N42" s="21">
        <v>2128</v>
      </c>
      <c r="O42" s="35">
        <v>25</v>
      </c>
      <c r="P42" s="21">
        <f t="shared" si="0"/>
        <v>9530.48</v>
      </c>
      <c r="Q42" s="21">
        <f>+K42-P42</f>
        <v>60469.520000000004</v>
      </c>
      <c r="S42" s="51"/>
      <c r="T42" s="18"/>
    </row>
    <row r="43" spans="1:20" ht="15" customHeight="1" x14ac:dyDescent="0.25">
      <c r="A43" s="45">
        <v>36</v>
      </c>
      <c r="B43" s="1" t="s">
        <v>1211</v>
      </c>
      <c r="C43" s="1" t="s">
        <v>1210</v>
      </c>
      <c r="D43" s="1" t="s">
        <v>94</v>
      </c>
      <c r="E43" s="1" t="s">
        <v>947</v>
      </c>
      <c r="F43" s="1" t="s">
        <v>783</v>
      </c>
      <c r="G43" s="9" t="s">
        <v>1137</v>
      </c>
      <c r="H43" s="9" t="s">
        <v>1339</v>
      </c>
      <c r="I43" s="21">
        <v>35000</v>
      </c>
      <c r="J43" s="21">
        <v>0</v>
      </c>
      <c r="K43" s="21">
        <v>35000</v>
      </c>
      <c r="L43" s="21">
        <v>1004.5</v>
      </c>
      <c r="M43" s="21">
        <v>0</v>
      </c>
      <c r="N43" s="21">
        <v>1064</v>
      </c>
      <c r="O43" s="35">
        <v>25</v>
      </c>
      <c r="P43" s="21">
        <f t="shared" si="0"/>
        <v>2093.5</v>
      </c>
      <c r="Q43" s="21">
        <f>+K43-P43</f>
        <v>32906.5</v>
      </c>
      <c r="S43" s="51"/>
      <c r="T43" s="18"/>
    </row>
    <row r="44" spans="1:20" ht="30" x14ac:dyDescent="0.25">
      <c r="A44" s="45">
        <v>37</v>
      </c>
      <c r="B44" s="1" t="s">
        <v>1349</v>
      </c>
      <c r="C44" s="1" t="s">
        <v>1305</v>
      </c>
      <c r="D44" s="1" t="s">
        <v>967</v>
      </c>
      <c r="E44" s="1" t="s">
        <v>947</v>
      </c>
      <c r="F44" s="1" t="s">
        <v>783</v>
      </c>
      <c r="G44" s="9" t="s">
        <v>1130</v>
      </c>
      <c r="H44" s="9" t="s">
        <v>1334</v>
      </c>
      <c r="I44" s="41">
        <v>35000</v>
      </c>
      <c r="J44" s="41">
        <v>0</v>
      </c>
      <c r="K44" s="41">
        <v>35000</v>
      </c>
      <c r="L44" s="41">
        <v>1004.5</v>
      </c>
      <c r="M44" s="41">
        <v>0</v>
      </c>
      <c r="N44" s="41">
        <v>1064</v>
      </c>
      <c r="O44" s="41">
        <v>25</v>
      </c>
      <c r="P44" s="41">
        <f>+L44+M44+N44+O44</f>
        <v>2093.5</v>
      </c>
      <c r="Q44" s="41">
        <f>+K44-P44</f>
        <v>32906.5</v>
      </c>
      <c r="S44" s="51"/>
      <c r="T44" s="18"/>
    </row>
    <row r="45" spans="1:20" ht="30" x14ac:dyDescent="0.25">
      <c r="A45" s="45">
        <v>38</v>
      </c>
      <c r="B45" t="s">
        <v>1378</v>
      </c>
      <c r="C45" s="1" t="s">
        <v>1305</v>
      </c>
      <c r="D45" s="1" t="s">
        <v>967</v>
      </c>
      <c r="E45" s="1" t="s">
        <v>947</v>
      </c>
      <c r="F45" s="1" t="s">
        <v>783</v>
      </c>
      <c r="G45" s="9" t="s">
        <v>1379</v>
      </c>
      <c r="H45" s="9" t="s">
        <v>1380</v>
      </c>
      <c r="I45" s="51">
        <v>35000</v>
      </c>
      <c r="J45" s="51">
        <v>0</v>
      </c>
      <c r="K45" s="51">
        <v>35000</v>
      </c>
      <c r="L45" s="51">
        <v>1004.5</v>
      </c>
      <c r="M45" s="51">
        <v>0</v>
      </c>
      <c r="N45" s="51">
        <v>1064</v>
      </c>
      <c r="O45" s="51">
        <v>25</v>
      </c>
      <c r="P45" s="51">
        <f>+L45+M45+N45+O45</f>
        <v>2093.5</v>
      </c>
      <c r="Q45" s="51">
        <f>+K45-P45</f>
        <v>32906.5</v>
      </c>
      <c r="S45" s="51"/>
      <c r="T45" s="18"/>
    </row>
    <row r="46" spans="1:20" ht="30" x14ac:dyDescent="0.25">
      <c r="A46" s="45">
        <v>39</v>
      </c>
      <c r="B46" s="1" t="s">
        <v>985</v>
      </c>
      <c r="C46" s="1" t="s">
        <v>667</v>
      </c>
      <c r="D46" s="1" t="s">
        <v>986</v>
      </c>
      <c r="E46" s="1" t="s">
        <v>947</v>
      </c>
      <c r="F46" s="1" t="s">
        <v>782</v>
      </c>
      <c r="G46" s="9" t="s">
        <v>1130</v>
      </c>
      <c r="H46" s="9" t="s">
        <v>1334</v>
      </c>
      <c r="I46" s="21">
        <v>35000</v>
      </c>
      <c r="J46" s="21">
        <v>0</v>
      </c>
      <c r="K46" s="21">
        <v>35000</v>
      </c>
      <c r="L46" s="21">
        <v>1004.5</v>
      </c>
      <c r="M46" s="21">
        <v>0</v>
      </c>
      <c r="N46" s="21">
        <v>1064</v>
      </c>
      <c r="O46" s="35">
        <v>25</v>
      </c>
      <c r="P46" s="21">
        <f t="shared" si="0"/>
        <v>2093.5</v>
      </c>
      <c r="Q46" s="51">
        <f>+K46-P46</f>
        <v>32906.5</v>
      </c>
      <c r="S46" s="51"/>
      <c r="T46" s="18"/>
    </row>
    <row r="47" spans="1:20" x14ac:dyDescent="0.25">
      <c r="A47" s="45">
        <v>40</v>
      </c>
      <c r="B47" s="1" t="s">
        <v>960</v>
      </c>
      <c r="C47" s="1" t="s">
        <v>1212</v>
      </c>
      <c r="D47" s="1" t="s">
        <v>21</v>
      </c>
      <c r="E47" s="1" t="s">
        <v>947</v>
      </c>
      <c r="F47" s="1" t="s">
        <v>782</v>
      </c>
      <c r="G47" s="9" t="s">
        <v>1137</v>
      </c>
      <c r="H47" s="9" t="s">
        <v>1339</v>
      </c>
      <c r="I47" s="21">
        <v>30000</v>
      </c>
      <c r="J47" s="21">
        <v>0</v>
      </c>
      <c r="K47" s="21">
        <v>30000</v>
      </c>
      <c r="L47" s="21">
        <v>861</v>
      </c>
      <c r="M47" s="21">
        <v>0</v>
      </c>
      <c r="N47" s="21">
        <v>912</v>
      </c>
      <c r="O47" s="35">
        <v>25</v>
      </c>
      <c r="P47" s="21">
        <f t="shared" si="0"/>
        <v>1798</v>
      </c>
      <c r="Q47" s="21">
        <f t="shared" si="1"/>
        <v>28202</v>
      </c>
      <c r="S47" s="51"/>
      <c r="T47" s="18"/>
    </row>
    <row r="48" spans="1:20" x14ac:dyDescent="0.25">
      <c r="A48" s="45">
        <v>41</v>
      </c>
      <c r="B48" s="1" t="s">
        <v>990</v>
      </c>
      <c r="C48" s="1" t="s">
        <v>1120</v>
      </c>
      <c r="D48" s="1" t="s">
        <v>94</v>
      </c>
      <c r="E48" s="1" t="s">
        <v>947</v>
      </c>
      <c r="F48" s="1" t="s">
        <v>782</v>
      </c>
      <c r="G48" s="9" t="s">
        <v>1125</v>
      </c>
      <c r="H48" s="9" t="s">
        <v>1330</v>
      </c>
      <c r="I48" s="21">
        <v>35000</v>
      </c>
      <c r="J48" s="21">
        <v>0</v>
      </c>
      <c r="K48" s="21">
        <v>35000</v>
      </c>
      <c r="L48" s="21">
        <v>1004.5</v>
      </c>
      <c r="M48" s="21">
        <v>0</v>
      </c>
      <c r="N48" s="21">
        <v>1064</v>
      </c>
      <c r="O48" s="35">
        <v>25</v>
      </c>
      <c r="P48" s="21">
        <f t="shared" si="0"/>
        <v>2093.5</v>
      </c>
      <c r="Q48" s="21">
        <f t="shared" si="1"/>
        <v>32906.5</v>
      </c>
      <c r="S48" s="51"/>
      <c r="T48" s="18"/>
    </row>
    <row r="49" spans="1:20" x14ac:dyDescent="0.25">
      <c r="A49" s="45">
        <v>42</v>
      </c>
      <c r="B49" s="1" t="s">
        <v>987</v>
      </c>
      <c r="C49" s="1" t="s">
        <v>1120</v>
      </c>
      <c r="D49" s="1" t="s">
        <v>986</v>
      </c>
      <c r="E49" s="1" t="s">
        <v>947</v>
      </c>
      <c r="F49" s="1" t="s">
        <v>782</v>
      </c>
      <c r="G49" s="9" t="s">
        <v>1130</v>
      </c>
      <c r="H49" s="9" t="s">
        <v>1334</v>
      </c>
      <c r="I49" s="21">
        <v>35000</v>
      </c>
      <c r="J49" s="21">
        <v>0</v>
      </c>
      <c r="K49" s="21">
        <v>35000</v>
      </c>
      <c r="L49" s="21">
        <v>1004.5</v>
      </c>
      <c r="M49" s="21">
        <v>0</v>
      </c>
      <c r="N49" s="21">
        <v>1064</v>
      </c>
      <c r="O49" s="35">
        <v>25</v>
      </c>
      <c r="P49" s="21">
        <f>+L49+M49+N49+O49</f>
        <v>2093.5</v>
      </c>
      <c r="Q49" s="21">
        <f>+K49-P49</f>
        <v>32906.5</v>
      </c>
      <c r="S49" s="51"/>
      <c r="T49" s="18"/>
    </row>
    <row r="50" spans="1:20" x14ac:dyDescent="0.25">
      <c r="A50" s="45">
        <v>43</v>
      </c>
      <c r="B50" s="1" t="s">
        <v>1213</v>
      </c>
      <c r="C50" s="1" t="s">
        <v>1214</v>
      </c>
      <c r="D50" s="1" t="s">
        <v>94</v>
      </c>
      <c r="E50" s="1" t="s">
        <v>947</v>
      </c>
      <c r="F50" s="1" t="s">
        <v>782</v>
      </c>
      <c r="G50" s="9" t="s">
        <v>1130</v>
      </c>
      <c r="H50" s="9" t="s">
        <v>1334</v>
      </c>
      <c r="I50" s="21">
        <v>35000</v>
      </c>
      <c r="J50" s="21">
        <v>0</v>
      </c>
      <c r="K50" s="21">
        <v>35000</v>
      </c>
      <c r="L50" s="21">
        <v>1004.5</v>
      </c>
      <c r="M50" s="21">
        <v>0</v>
      </c>
      <c r="N50" s="21">
        <v>1064</v>
      </c>
      <c r="O50" s="35">
        <v>1537.45</v>
      </c>
      <c r="P50" s="21">
        <f>+L50+M50+N50+O50</f>
        <v>3605.95</v>
      </c>
      <c r="Q50" s="21">
        <f>+K50-P50</f>
        <v>31394.05</v>
      </c>
      <c r="S50" s="51"/>
      <c r="T50" s="18"/>
    </row>
    <row r="51" spans="1:20" x14ac:dyDescent="0.25">
      <c r="A51" s="45">
        <v>44</v>
      </c>
      <c r="B51" s="1" t="s">
        <v>1358</v>
      </c>
      <c r="C51" s="1" t="s">
        <v>1215</v>
      </c>
      <c r="D51" s="1" t="s">
        <v>94</v>
      </c>
      <c r="E51" s="1" t="s">
        <v>947</v>
      </c>
      <c r="F51" s="1" t="s">
        <v>782</v>
      </c>
      <c r="G51" s="9" t="s">
        <v>1137</v>
      </c>
      <c r="H51" s="9" t="s">
        <v>1339</v>
      </c>
      <c r="I51" s="41">
        <v>35000</v>
      </c>
      <c r="J51" s="41"/>
      <c r="K51" s="41">
        <v>35000</v>
      </c>
      <c r="L51" s="41">
        <v>1004.5</v>
      </c>
      <c r="M51" s="41">
        <v>0</v>
      </c>
      <c r="N51" s="41">
        <v>1064</v>
      </c>
      <c r="O51" s="41">
        <v>25</v>
      </c>
      <c r="P51" s="41">
        <f>+L51+M51+N51+O51</f>
        <v>2093.5</v>
      </c>
      <c r="Q51" s="41">
        <f>+K51-P51</f>
        <v>32906.5</v>
      </c>
      <c r="S51" s="51"/>
      <c r="T51" s="18"/>
    </row>
    <row r="52" spans="1:20" ht="22.5" customHeight="1" x14ac:dyDescent="0.25">
      <c r="A52" s="45">
        <v>45</v>
      </c>
      <c r="B52" s="1" t="s">
        <v>991</v>
      </c>
      <c r="C52" s="1" t="s">
        <v>1215</v>
      </c>
      <c r="D52" s="1" t="s">
        <v>94</v>
      </c>
      <c r="E52" s="1" t="s">
        <v>947</v>
      </c>
      <c r="F52" s="1" t="s">
        <v>783</v>
      </c>
      <c r="G52" s="9" t="s">
        <v>1125</v>
      </c>
      <c r="H52" s="9" t="s">
        <v>1330</v>
      </c>
      <c r="I52" s="21">
        <v>35000</v>
      </c>
      <c r="J52" s="21">
        <v>0</v>
      </c>
      <c r="K52" s="21">
        <v>35000</v>
      </c>
      <c r="L52" s="21">
        <v>1004.5</v>
      </c>
      <c r="M52" s="21">
        <v>0</v>
      </c>
      <c r="N52" s="21">
        <v>1064</v>
      </c>
      <c r="O52" s="35">
        <v>25</v>
      </c>
      <c r="P52" s="21">
        <f t="shared" si="0"/>
        <v>2093.5</v>
      </c>
      <c r="Q52" s="21">
        <f t="shared" si="1"/>
        <v>32906.5</v>
      </c>
      <c r="S52" s="51"/>
      <c r="T52" s="18"/>
    </row>
    <row r="53" spans="1:20" x14ac:dyDescent="0.25">
      <c r="A53" s="45">
        <v>46</v>
      </c>
      <c r="B53" s="1" t="s">
        <v>1099</v>
      </c>
      <c r="C53" s="1" t="s">
        <v>1215</v>
      </c>
      <c r="D53" s="1" t="s">
        <v>94</v>
      </c>
      <c r="E53" s="1" t="s">
        <v>947</v>
      </c>
      <c r="F53" s="1" t="s">
        <v>782</v>
      </c>
      <c r="G53" s="9" t="s">
        <v>1102</v>
      </c>
      <c r="H53" s="9" t="s">
        <v>1387</v>
      </c>
      <c r="I53" s="21">
        <v>35000</v>
      </c>
      <c r="J53" s="21">
        <v>0</v>
      </c>
      <c r="K53" s="21">
        <v>35000</v>
      </c>
      <c r="L53" s="21">
        <v>1004.5</v>
      </c>
      <c r="M53" s="21">
        <v>0</v>
      </c>
      <c r="N53" s="21">
        <v>1064</v>
      </c>
      <c r="O53" s="35">
        <v>25</v>
      </c>
      <c r="P53" s="21">
        <f t="shared" si="0"/>
        <v>2093.5</v>
      </c>
      <c r="Q53" s="21">
        <f t="shared" si="1"/>
        <v>32906.5</v>
      </c>
      <c r="S53" s="51"/>
      <c r="T53" s="18"/>
    </row>
    <row r="54" spans="1:20" x14ac:dyDescent="0.25">
      <c r="A54" s="45">
        <v>47</v>
      </c>
      <c r="B54" s="1" t="s">
        <v>1100</v>
      </c>
      <c r="C54" s="1" t="s">
        <v>1215</v>
      </c>
      <c r="D54" s="1" t="s">
        <v>94</v>
      </c>
      <c r="E54" s="1" t="s">
        <v>947</v>
      </c>
      <c r="F54" s="1" t="s">
        <v>782</v>
      </c>
      <c r="G54" s="9" t="s">
        <v>1102</v>
      </c>
      <c r="H54" s="9" t="s">
        <v>1387</v>
      </c>
      <c r="I54" s="21">
        <v>35000</v>
      </c>
      <c r="J54" s="21">
        <v>0</v>
      </c>
      <c r="K54" s="21">
        <v>35000</v>
      </c>
      <c r="L54" s="21">
        <v>1004.5</v>
      </c>
      <c r="M54" s="21">
        <v>0</v>
      </c>
      <c r="N54" s="21">
        <v>1064</v>
      </c>
      <c r="O54" s="35">
        <v>25</v>
      </c>
      <c r="P54" s="21">
        <f t="shared" si="0"/>
        <v>2093.5</v>
      </c>
      <c r="Q54" s="21">
        <f t="shared" si="1"/>
        <v>32906.5</v>
      </c>
      <c r="S54" s="51"/>
      <c r="T54" s="18"/>
    </row>
    <row r="55" spans="1:20" ht="30" customHeight="1" x14ac:dyDescent="0.25">
      <c r="A55" s="45">
        <v>48</v>
      </c>
      <c r="B55" s="1" t="s">
        <v>1101</v>
      </c>
      <c r="C55" s="1" t="s">
        <v>1215</v>
      </c>
      <c r="D55" s="1" t="s">
        <v>94</v>
      </c>
      <c r="E55" s="1" t="s">
        <v>947</v>
      </c>
      <c r="F55" s="1" t="s">
        <v>782</v>
      </c>
      <c r="G55" s="9" t="s">
        <v>1102</v>
      </c>
      <c r="H55" s="9" t="s">
        <v>1387</v>
      </c>
      <c r="I55" s="21">
        <v>35000</v>
      </c>
      <c r="J55" s="21">
        <v>0</v>
      </c>
      <c r="K55" s="21">
        <v>35000</v>
      </c>
      <c r="L55" s="21">
        <v>1004.5</v>
      </c>
      <c r="M55" s="21">
        <v>0</v>
      </c>
      <c r="N55" s="21">
        <v>1064</v>
      </c>
      <c r="O55" s="35">
        <v>25</v>
      </c>
      <c r="P55" s="21">
        <f>+L55+M55+N55+O55</f>
        <v>2093.5</v>
      </c>
      <c r="Q55" s="21">
        <f>+K55-P55</f>
        <v>32906.5</v>
      </c>
      <c r="S55" s="51"/>
      <c r="T55" s="18"/>
    </row>
    <row r="56" spans="1:20" ht="30" customHeight="1" x14ac:dyDescent="0.25">
      <c r="A56" s="45">
        <v>49</v>
      </c>
      <c r="B56" s="1" t="s">
        <v>948</v>
      </c>
      <c r="C56" s="1" t="s">
        <v>1215</v>
      </c>
      <c r="D56" s="1" t="s">
        <v>94</v>
      </c>
      <c r="E56" s="1" t="s">
        <v>947</v>
      </c>
      <c r="F56" s="1" t="s">
        <v>783</v>
      </c>
      <c r="G56" s="9" t="s">
        <v>1226</v>
      </c>
      <c r="H56" s="9" t="s">
        <v>1377</v>
      </c>
      <c r="I56" s="21">
        <v>35000</v>
      </c>
      <c r="J56" s="21">
        <v>0</v>
      </c>
      <c r="K56" s="21">
        <v>35000</v>
      </c>
      <c r="L56" s="21">
        <v>1004.5</v>
      </c>
      <c r="M56" s="21">
        <v>0</v>
      </c>
      <c r="N56" s="21">
        <v>1064</v>
      </c>
      <c r="O56" s="35">
        <v>25</v>
      </c>
      <c r="P56" s="21">
        <f t="shared" ref="P56:P65" si="2">+L56+M56+N56+O56</f>
        <v>2093.5</v>
      </c>
      <c r="Q56" s="21">
        <f t="shared" ref="Q56:Q65" si="3">+K56-P56</f>
        <v>32906.5</v>
      </c>
      <c r="S56" s="51"/>
      <c r="T56" s="18"/>
    </row>
    <row r="57" spans="1:20" ht="30.75" customHeight="1" x14ac:dyDescent="0.25">
      <c r="A57" s="45">
        <v>50</v>
      </c>
      <c r="B57" s="1" t="s">
        <v>955</v>
      </c>
      <c r="C57" s="1" t="s">
        <v>1215</v>
      </c>
      <c r="D57" s="1" t="s">
        <v>94</v>
      </c>
      <c r="E57" s="1" t="s">
        <v>947</v>
      </c>
      <c r="F57" s="1" t="s">
        <v>782</v>
      </c>
      <c r="G57" s="9" t="s">
        <v>1137</v>
      </c>
      <c r="H57" s="9" t="s">
        <v>1339</v>
      </c>
      <c r="I57" s="21">
        <v>35000</v>
      </c>
      <c r="J57" s="21">
        <v>0</v>
      </c>
      <c r="K57" s="21">
        <v>35000</v>
      </c>
      <c r="L57" s="21">
        <v>1004.5</v>
      </c>
      <c r="M57" s="21">
        <v>0</v>
      </c>
      <c r="N57" s="21">
        <v>1064</v>
      </c>
      <c r="O57" s="35">
        <v>25</v>
      </c>
      <c r="P57" s="21">
        <f t="shared" si="2"/>
        <v>2093.5</v>
      </c>
      <c r="Q57" s="21">
        <f t="shared" si="3"/>
        <v>32906.5</v>
      </c>
      <c r="S57" s="51"/>
      <c r="T57" s="18"/>
    </row>
    <row r="58" spans="1:20" ht="30.75" customHeight="1" x14ac:dyDescent="0.25">
      <c r="A58" s="45">
        <v>51</v>
      </c>
      <c r="B58" s="1" t="s">
        <v>969</v>
      </c>
      <c r="C58" s="1" t="s">
        <v>1215</v>
      </c>
      <c r="D58" s="1" t="s">
        <v>94</v>
      </c>
      <c r="E58" s="1" t="s">
        <v>947</v>
      </c>
      <c r="F58" s="1" t="s">
        <v>782</v>
      </c>
      <c r="G58" s="9" t="s">
        <v>1102</v>
      </c>
      <c r="H58" s="9" t="s">
        <v>1387</v>
      </c>
      <c r="I58" s="21">
        <v>35000</v>
      </c>
      <c r="J58" s="21">
        <v>0</v>
      </c>
      <c r="K58" s="21">
        <v>35000</v>
      </c>
      <c r="L58" s="21">
        <v>1004.5</v>
      </c>
      <c r="M58" s="21">
        <v>0</v>
      </c>
      <c r="N58" s="21">
        <v>1064</v>
      </c>
      <c r="O58" s="35">
        <v>3075</v>
      </c>
      <c r="P58" s="21">
        <f t="shared" si="2"/>
        <v>5143.5</v>
      </c>
      <c r="Q58" s="21">
        <f t="shared" si="3"/>
        <v>29856.5</v>
      </c>
      <c r="S58" s="51"/>
      <c r="T58" s="18"/>
    </row>
    <row r="59" spans="1:20" x14ac:dyDescent="0.25">
      <c r="A59" s="45">
        <v>52</v>
      </c>
      <c r="B59" s="1" t="s">
        <v>970</v>
      </c>
      <c r="C59" s="1" t="s">
        <v>1215</v>
      </c>
      <c r="D59" s="1" t="s">
        <v>94</v>
      </c>
      <c r="E59" s="1" t="s">
        <v>947</v>
      </c>
      <c r="F59" s="1" t="s">
        <v>782</v>
      </c>
      <c r="G59" s="9" t="s">
        <v>1102</v>
      </c>
      <c r="H59" s="9" t="s">
        <v>1387</v>
      </c>
      <c r="I59" s="21">
        <v>35000</v>
      </c>
      <c r="J59" s="21">
        <v>0</v>
      </c>
      <c r="K59" s="21">
        <v>35000</v>
      </c>
      <c r="L59" s="21">
        <v>1004.5</v>
      </c>
      <c r="M59" s="21">
        <v>0</v>
      </c>
      <c r="N59" s="21">
        <v>1064</v>
      </c>
      <c r="O59" s="35">
        <v>25</v>
      </c>
      <c r="P59" s="21">
        <f t="shared" si="2"/>
        <v>2093.5</v>
      </c>
      <c r="Q59" s="21">
        <f t="shared" si="3"/>
        <v>32906.5</v>
      </c>
      <c r="S59" s="51"/>
      <c r="T59" s="18"/>
    </row>
    <row r="60" spans="1:20" ht="30" customHeight="1" x14ac:dyDescent="0.25">
      <c r="A60" s="45">
        <v>53</v>
      </c>
      <c r="B60" s="1" t="s">
        <v>1216</v>
      </c>
      <c r="C60" s="1" t="s">
        <v>1117</v>
      </c>
      <c r="D60" s="1" t="s">
        <v>1217</v>
      </c>
      <c r="E60" s="1" t="s">
        <v>947</v>
      </c>
      <c r="F60" s="1" t="s">
        <v>782</v>
      </c>
      <c r="G60" s="9" t="s">
        <v>1125</v>
      </c>
      <c r="H60" s="9" t="s">
        <v>1330</v>
      </c>
      <c r="I60" s="21">
        <v>110000</v>
      </c>
      <c r="J60" s="21">
        <v>0</v>
      </c>
      <c r="K60" s="21">
        <v>110000</v>
      </c>
      <c r="L60" s="21">
        <v>3157</v>
      </c>
      <c r="M60" s="21">
        <v>14457.62</v>
      </c>
      <c r="N60" s="21">
        <v>3344</v>
      </c>
      <c r="O60" s="35">
        <v>25</v>
      </c>
      <c r="P60" s="21">
        <v>20983.62</v>
      </c>
      <c r="Q60" s="21">
        <v>89016.38</v>
      </c>
      <c r="S60" s="51"/>
      <c r="T60" s="18"/>
    </row>
    <row r="61" spans="1:20" ht="30" customHeight="1" x14ac:dyDescent="0.25">
      <c r="A61" s="45">
        <v>54</v>
      </c>
      <c r="B61" s="1" t="s">
        <v>992</v>
      </c>
      <c r="C61" s="1" t="s">
        <v>1117</v>
      </c>
      <c r="D61" s="1" t="s">
        <v>94</v>
      </c>
      <c r="E61" s="1" t="s">
        <v>947</v>
      </c>
      <c r="F61" s="1" t="s">
        <v>782</v>
      </c>
      <c r="G61" s="9" t="s">
        <v>1125</v>
      </c>
      <c r="H61" s="9" t="s">
        <v>1330</v>
      </c>
      <c r="I61" s="21">
        <v>35000</v>
      </c>
      <c r="J61" s="21">
        <v>0</v>
      </c>
      <c r="K61" s="21">
        <v>35000</v>
      </c>
      <c r="L61" s="21">
        <v>1004.5</v>
      </c>
      <c r="M61" s="21">
        <v>0</v>
      </c>
      <c r="N61" s="21">
        <v>1064</v>
      </c>
      <c r="O61" s="35">
        <v>25</v>
      </c>
      <c r="P61" s="21">
        <f t="shared" si="2"/>
        <v>2093.5</v>
      </c>
      <c r="Q61" s="21">
        <f t="shared" si="3"/>
        <v>32906.5</v>
      </c>
      <c r="S61" s="51"/>
      <c r="T61" s="18"/>
    </row>
    <row r="62" spans="1:20" ht="21.75" customHeight="1" x14ac:dyDescent="0.25">
      <c r="A62" s="45">
        <v>55</v>
      </c>
      <c r="B62" s="1" t="s">
        <v>1218</v>
      </c>
      <c r="C62" s="1" t="s">
        <v>1117</v>
      </c>
      <c r="D62" s="1" t="s">
        <v>94</v>
      </c>
      <c r="E62" s="1" t="s">
        <v>947</v>
      </c>
      <c r="F62" s="1" t="s">
        <v>783</v>
      </c>
      <c r="G62" s="9" t="s">
        <v>1130</v>
      </c>
      <c r="H62" s="9" t="s">
        <v>1334</v>
      </c>
      <c r="I62" s="21">
        <v>35000</v>
      </c>
      <c r="J62" s="21">
        <v>0</v>
      </c>
      <c r="K62" s="21">
        <v>35000</v>
      </c>
      <c r="L62" s="21">
        <v>1004.5</v>
      </c>
      <c r="M62" s="21">
        <v>0</v>
      </c>
      <c r="N62" s="21">
        <v>1064</v>
      </c>
      <c r="O62" s="35">
        <v>25</v>
      </c>
      <c r="P62" s="21">
        <f t="shared" si="2"/>
        <v>2093.5</v>
      </c>
      <c r="Q62" s="21">
        <f t="shared" si="3"/>
        <v>32906.5</v>
      </c>
      <c r="S62" s="51"/>
      <c r="T62" s="18"/>
    </row>
    <row r="63" spans="1:20" ht="21.75" customHeight="1" x14ac:dyDescent="0.25">
      <c r="A63" s="45">
        <v>56</v>
      </c>
      <c r="B63" t="s">
        <v>1333</v>
      </c>
      <c r="C63" s="1" t="s">
        <v>1117</v>
      </c>
      <c r="D63" s="1" t="s">
        <v>21</v>
      </c>
      <c r="E63" s="1" t="s">
        <v>947</v>
      </c>
      <c r="F63" s="1" t="s">
        <v>782</v>
      </c>
      <c r="G63" s="9" t="s">
        <v>1130</v>
      </c>
      <c r="H63" s="9" t="s">
        <v>1334</v>
      </c>
      <c r="I63" s="35">
        <v>35000</v>
      </c>
      <c r="J63" s="35">
        <v>0</v>
      </c>
      <c r="K63" s="35">
        <v>35000</v>
      </c>
      <c r="L63" s="35">
        <v>1004.5</v>
      </c>
      <c r="M63" s="35">
        <v>0</v>
      </c>
      <c r="N63" s="35">
        <v>1064</v>
      </c>
      <c r="O63" s="35">
        <v>25</v>
      </c>
      <c r="P63" s="35">
        <v>2093.5</v>
      </c>
      <c r="Q63" s="35">
        <v>32906.5</v>
      </c>
      <c r="S63" s="51"/>
      <c r="T63" s="18"/>
    </row>
    <row r="64" spans="1:20" ht="21.75" customHeight="1" x14ac:dyDescent="0.25">
      <c r="A64" s="45">
        <v>57</v>
      </c>
      <c r="B64" s="1" t="s">
        <v>1354</v>
      </c>
      <c r="C64" s="1" t="s">
        <v>1355</v>
      </c>
      <c r="D64" s="1" t="s">
        <v>890</v>
      </c>
      <c r="E64" s="1" t="s">
        <v>947</v>
      </c>
      <c r="F64" s="1" t="s">
        <v>783</v>
      </c>
      <c r="G64" s="9" t="s">
        <v>1137</v>
      </c>
      <c r="H64" s="9" t="s">
        <v>1339</v>
      </c>
      <c r="I64" s="41">
        <v>35000</v>
      </c>
      <c r="J64" s="41"/>
      <c r="K64" s="41">
        <v>35000</v>
      </c>
      <c r="L64" s="41">
        <v>1004.5</v>
      </c>
      <c r="M64" s="41">
        <v>0</v>
      </c>
      <c r="N64" s="41">
        <v>1064</v>
      </c>
      <c r="O64" s="41">
        <v>25</v>
      </c>
      <c r="P64" s="41">
        <v>2093.5</v>
      </c>
      <c r="Q64" s="41">
        <v>32906.5</v>
      </c>
      <c r="S64" s="51"/>
      <c r="T64" s="18"/>
    </row>
    <row r="65" spans="1:21" x14ac:dyDescent="0.25">
      <c r="A65" s="45">
        <v>58</v>
      </c>
      <c r="B65" s="1" t="s">
        <v>951</v>
      </c>
      <c r="C65" s="1" t="s">
        <v>1219</v>
      </c>
      <c r="D65" s="1" t="s">
        <v>94</v>
      </c>
      <c r="E65" s="1" t="s">
        <v>947</v>
      </c>
      <c r="F65" s="1" t="s">
        <v>782</v>
      </c>
      <c r="G65" s="9" t="s">
        <v>1125</v>
      </c>
      <c r="H65" s="9" t="s">
        <v>1330</v>
      </c>
      <c r="I65" s="21">
        <v>35000</v>
      </c>
      <c r="J65" s="21">
        <v>0</v>
      </c>
      <c r="K65" s="21">
        <v>35000</v>
      </c>
      <c r="L65" s="21">
        <v>1004.5</v>
      </c>
      <c r="M65" s="21">
        <v>0</v>
      </c>
      <c r="N65" s="21">
        <v>1064</v>
      </c>
      <c r="O65" s="35">
        <v>25</v>
      </c>
      <c r="P65" s="21">
        <f t="shared" si="2"/>
        <v>2093.5</v>
      </c>
      <c r="Q65" s="21">
        <f t="shared" si="3"/>
        <v>32906.5</v>
      </c>
      <c r="S65" s="51"/>
      <c r="T65" s="18"/>
    </row>
    <row r="66" spans="1:21" ht="30" customHeight="1" x14ac:dyDescent="0.25">
      <c r="A66" s="45">
        <v>59</v>
      </c>
      <c r="B66" s="1" t="s">
        <v>954</v>
      </c>
      <c r="C66" s="1" t="s">
        <v>1220</v>
      </c>
      <c r="D66" s="1" t="s">
        <v>953</v>
      </c>
      <c r="E66" s="1" t="s">
        <v>947</v>
      </c>
      <c r="F66" s="1" t="s">
        <v>782</v>
      </c>
      <c r="G66" s="9" t="s">
        <v>1130</v>
      </c>
      <c r="H66" s="9" t="s">
        <v>1334</v>
      </c>
      <c r="I66" s="21">
        <v>110000</v>
      </c>
      <c r="J66" s="21">
        <v>0</v>
      </c>
      <c r="K66" s="21">
        <v>110000</v>
      </c>
      <c r="L66" s="21">
        <v>3157</v>
      </c>
      <c r="M66" s="21">
        <v>14457.62</v>
      </c>
      <c r="N66" s="21">
        <v>3344</v>
      </c>
      <c r="O66" s="35">
        <v>25</v>
      </c>
      <c r="P66" s="21">
        <v>20983.62</v>
      </c>
      <c r="Q66" s="21">
        <v>89016.38</v>
      </c>
      <c r="S66" s="51"/>
      <c r="T66" s="18"/>
    </row>
    <row r="67" spans="1:21" ht="30" customHeight="1" x14ac:dyDescent="0.25">
      <c r="A67" s="45">
        <v>60</v>
      </c>
      <c r="B67" s="1" t="s">
        <v>1271</v>
      </c>
      <c r="C67" s="1" t="s">
        <v>1220</v>
      </c>
      <c r="D67" s="1" t="s">
        <v>890</v>
      </c>
      <c r="E67" s="1" t="s">
        <v>947</v>
      </c>
      <c r="F67" s="1" t="s">
        <v>783</v>
      </c>
      <c r="G67" s="9" t="s">
        <v>1137</v>
      </c>
      <c r="H67" s="9" t="s">
        <v>1339</v>
      </c>
      <c r="I67" s="21">
        <v>35000</v>
      </c>
      <c r="J67" s="21">
        <v>0</v>
      </c>
      <c r="K67" s="21">
        <v>35000</v>
      </c>
      <c r="L67" s="21">
        <v>1004.5</v>
      </c>
      <c r="M67" s="21">
        <v>0</v>
      </c>
      <c r="N67" s="21">
        <v>1064</v>
      </c>
      <c r="O67" s="35">
        <v>1537.45</v>
      </c>
      <c r="P67" s="21">
        <f>+L67+M67+N67+O67</f>
        <v>3605.95</v>
      </c>
      <c r="Q67" s="21">
        <f>+K67-P67</f>
        <v>31394.05</v>
      </c>
      <c r="S67" s="51"/>
      <c r="T67" s="18"/>
    </row>
    <row r="68" spans="1:21" x14ac:dyDescent="0.25">
      <c r="A68" s="45">
        <v>61</v>
      </c>
      <c r="B68" s="1" t="s">
        <v>952</v>
      </c>
      <c r="C68" s="1" t="s">
        <v>1221</v>
      </c>
      <c r="D68" s="1" t="s">
        <v>953</v>
      </c>
      <c r="E68" s="1" t="s">
        <v>947</v>
      </c>
      <c r="F68" s="1" t="s">
        <v>782</v>
      </c>
      <c r="G68" s="9" t="s">
        <v>1130</v>
      </c>
      <c r="H68" s="9" t="s">
        <v>1334</v>
      </c>
      <c r="I68" s="21">
        <v>110000</v>
      </c>
      <c r="J68" s="21">
        <v>0</v>
      </c>
      <c r="K68" s="21">
        <v>110000</v>
      </c>
      <c r="L68" s="21">
        <v>3157</v>
      </c>
      <c r="M68" s="21">
        <v>14457.62</v>
      </c>
      <c r="N68" s="21">
        <v>3344</v>
      </c>
      <c r="O68" s="35">
        <v>25</v>
      </c>
      <c r="P68" s="21">
        <f>+L68+M68+N68+O68</f>
        <v>20983.620000000003</v>
      </c>
      <c r="Q68" s="21">
        <f>+K68-P68</f>
        <v>89016.38</v>
      </c>
      <c r="S68" s="51"/>
      <c r="T68" s="18"/>
    </row>
    <row r="69" spans="1:21" x14ac:dyDescent="0.25">
      <c r="A69" s="45">
        <v>62</v>
      </c>
      <c r="B69" s="1" t="s">
        <v>946</v>
      </c>
      <c r="C69" s="1" t="s">
        <v>1221</v>
      </c>
      <c r="D69" s="1" t="s">
        <v>94</v>
      </c>
      <c r="E69" s="1" t="s">
        <v>947</v>
      </c>
      <c r="F69" s="1" t="s">
        <v>782</v>
      </c>
      <c r="G69" s="9" t="s">
        <v>1102</v>
      </c>
      <c r="H69" s="9" t="s">
        <v>1387</v>
      </c>
      <c r="I69" s="21">
        <v>35000</v>
      </c>
      <c r="J69" s="21">
        <v>0</v>
      </c>
      <c r="K69" s="21">
        <v>35000</v>
      </c>
      <c r="L69" s="21">
        <v>1004.5</v>
      </c>
      <c r="M69" s="21">
        <v>0</v>
      </c>
      <c r="N69" s="21">
        <v>1064</v>
      </c>
      <c r="O69" s="35">
        <v>25</v>
      </c>
      <c r="P69" s="21">
        <f t="shared" ref="P69:P80" si="4">+L69+M69+N69+O69</f>
        <v>2093.5</v>
      </c>
      <c r="Q69" s="21">
        <f t="shared" ref="Q69:Q80" si="5">+K69-P69</f>
        <v>32906.5</v>
      </c>
      <c r="S69" s="51"/>
      <c r="T69" s="18"/>
    </row>
    <row r="70" spans="1:21" x14ac:dyDescent="0.25">
      <c r="A70" s="45">
        <v>63</v>
      </c>
      <c r="B70" s="1" t="s">
        <v>1222</v>
      </c>
      <c r="C70" s="1" t="s">
        <v>1221</v>
      </c>
      <c r="D70" s="1" t="s">
        <v>986</v>
      </c>
      <c r="E70" s="1" t="s">
        <v>947</v>
      </c>
      <c r="F70" s="1" t="s">
        <v>782</v>
      </c>
      <c r="G70" s="9" t="s">
        <v>1137</v>
      </c>
      <c r="H70" s="9" t="s">
        <v>1339</v>
      </c>
      <c r="I70" s="21">
        <v>50000</v>
      </c>
      <c r="K70" s="21">
        <v>50000</v>
      </c>
      <c r="L70" s="21">
        <v>1435</v>
      </c>
      <c r="M70" s="21">
        <v>1854</v>
      </c>
      <c r="N70" s="21">
        <v>1520</v>
      </c>
      <c r="O70" s="35">
        <v>1500</v>
      </c>
      <c r="P70" s="21">
        <f t="shared" si="4"/>
        <v>6309</v>
      </c>
      <c r="Q70" s="21">
        <f t="shared" si="5"/>
        <v>43691</v>
      </c>
      <c r="S70" s="51"/>
      <c r="T70" s="18"/>
    </row>
    <row r="71" spans="1:21" ht="30" x14ac:dyDescent="0.25">
      <c r="A71" s="45">
        <v>64</v>
      </c>
      <c r="B71" s="1" t="s">
        <v>963</v>
      </c>
      <c r="C71" s="1" t="s">
        <v>1223</v>
      </c>
      <c r="D71" s="1" t="s">
        <v>94</v>
      </c>
      <c r="E71" s="1" t="s">
        <v>947</v>
      </c>
      <c r="F71" s="1" t="s">
        <v>782</v>
      </c>
      <c r="G71" s="9" t="s">
        <v>1137</v>
      </c>
      <c r="H71" s="9" t="s">
        <v>1339</v>
      </c>
      <c r="I71" s="21">
        <v>50000</v>
      </c>
      <c r="J71" s="21">
        <v>0</v>
      </c>
      <c r="K71" s="21">
        <v>50000</v>
      </c>
      <c r="L71" s="21">
        <v>1435</v>
      </c>
      <c r="M71" s="21">
        <v>1854</v>
      </c>
      <c r="N71" s="21">
        <v>1520</v>
      </c>
      <c r="O71" s="35">
        <v>4446.6000000000004</v>
      </c>
      <c r="P71" s="21">
        <f t="shared" si="4"/>
        <v>9255.6</v>
      </c>
      <c r="Q71" s="21">
        <f t="shared" si="5"/>
        <v>40744.400000000001</v>
      </c>
      <c r="S71" s="51"/>
      <c r="T71" s="18"/>
    </row>
    <row r="72" spans="1:21" x14ac:dyDescent="0.25">
      <c r="A72" s="45">
        <v>65</v>
      </c>
      <c r="B72" s="1" t="s">
        <v>988</v>
      </c>
      <c r="C72" s="1" t="s">
        <v>1221</v>
      </c>
      <c r="D72" s="1" t="s">
        <v>986</v>
      </c>
      <c r="E72" s="1" t="s">
        <v>947</v>
      </c>
      <c r="F72" s="1" t="s">
        <v>782</v>
      </c>
      <c r="G72" s="9" t="s">
        <v>1319</v>
      </c>
      <c r="H72" s="9" t="s">
        <v>1402</v>
      </c>
      <c r="I72" s="21">
        <v>35000</v>
      </c>
      <c r="J72" s="21">
        <v>0</v>
      </c>
      <c r="K72" s="21">
        <v>35000</v>
      </c>
      <c r="L72" s="21">
        <v>1004.5</v>
      </c>
      <c r="M72" s="21">
        <v>0</v>
      </c>
      <c r="N72" s="21">
        <v>1064</v>
      </c>
      <c r="O72" s="35">
        <v>25</v>
      </c>
      <c r="P72" s="21">
        <f t="shared" si="4"/>
        <v>2093.5</v>
      </c>
      <c r="Q72" s="21">
        <f t="shared" si="5"/>
        <v>32906.5</v>
      </c>
      <c r="S72" s="51"/>
      <c r="T72" s="18"/>
    </row>
    <row r="73" spans="1:21" ht="33" customHeight="1" x14ac:dyDescent="0.25">
      <c r="A73" s="45">
        <v>66</v>
      </c>
      <c r="B73" s="1" t="s">
        <v>1224</v>
      </c>
      <c r="C73" s="1" t="s">
        <v>1221</v>
      </c>
      <c r="D73" s="1" t="s">
        <v>94</v>
      </c>
      <c r="E73" s="1" t="s">
        <v>947</v>
      </c>
      <c r="F73" s="1" t="s">
        <v>782</v>
      </c>
      <c r="G73" s="9" t="s">
        <v>1130</v>
      </c>
      <c r="H73" s="9" t="s">
        <v>1334</v>
      </c>
      <c r="I73" s="21">
        <v>35000</v>
      </c>
      <c r="J73" s="21">
        <v>0</v>
      </c>
      <c r="K73" s="21">
        <v>35000</v>
      </c>
      <c r="L73" s="21">
        <v>1004.5</v>
      </c>
      <c r="M73" s="21">
        <v>0</v>
      </c>
      <c r="N73" s="21">
        <v>1064</v>
      </c>
      <c r="O73" s="35">
        <v>25</v>
      </c>
      <c r="P73" s="21">
        <f t="shared" si="4"/>
        <v>2093.5</v>
      </c>
      <c r="Q73" s="21">
        <f t="shared" si="5"/>
        <v>32906.5</v>
      </c>
      <c r="S73" s="51"/>
      <c r="T73" s="18"/>
    </row>
    <row r="74" spans="1:21" ht="33" customHeight="1" x14ac:dyDescent="0.25">
      <c r="A74" s="45">
        <v>67</v>
      </c>
      <c r="B74" s="1" t="s">
        <v>1352</v>
      </c>
      <c r="C74" s="1" t="s">
        <v>579</v>
      </c>
      <c r="D74" s="1" t="s">
        <v>1353</v>
      </c>
      <c r="E74" s="1" t="s">
        <v>947</v>
      </c>
      <c r="F74" s="1" t="s">
        <v>783</v>
      </c>
      <c r="G74" s="9" t="s">
        <v>1226</v>
      </c>
      <c r="H74" s="9" t="s">
        <v>1377</v>
      </c>
      <c r="I74" s="32">
        <v>35000</v>
      </c>
      <c r="J74">
        <v>0</v>
      </c>
      <c r="K74" s="32">
        <v>35000</v>
      </c>
      <c r="L74" s="32">
        <v>1004.5</v>
      </c>
      <c r="M74">
        <v>0</v>
      </c>
      <c r="N74" s="32">
        <v>1064</v>
      </c>
      <c r="O74">
        <v>25</v>
      </c>
      <c r="P74" s="32">
        <v>2093.5</v>
      </c>
      <c r="Q74" s="32">
        <v>32906.5</v>
      </c>
      <c r="S74" s="51"/>
      <c r="T74" s="18"/>
    </row>
    <row r="75" spans="1:21" ht="33" customHeight="1" x14ac:dyDescent="0.25">
      <c r="A75" s="45">
        <v>68</v>
      </c>
      <c r="B75" s="1" t="s">
        <v>1350</v>
      </c>
      <c r="C75" s="1" t="s">
        <v>579</v>
      </c>
      <c r="D75" s="1" t="s">
        <v>1351</v>
      </c>
      <c r="E75" s="1" t="s">
        <v>947</v>
      </c>
      <c r="F75" s="1" t="s">
        <v>783</v>
      </c>
      <c r="G75" s="9" t="s">
        <v>1226</v>
      </c>
      <c r="H75" s="9" t="s">
        <v>1377</v>
      </c>
      <c r="I75" s="32">
        <v>30000</v>
      </c>
      <c r="J75">
        <v>0</v>
      </c>
      <c r="K75" s="32">
        <v>30000</v>
      </c>
      <c r="L75">
        <v>861</v>
      </c>
      <c r="M75">
        <v>0</v>
      </c>
      <c r="N75">
        <v>912</v>
      </c>
      <c r="O75">
        <v>25</v>
      </c>
      <c r="P75" s="32">
        <v>1798</v>
      </c>
      <c r="Q75" s="32">
        <v>28202</v>
      </c>
      <c r="S75" s="51"/>
      <c r="T75" s="18"/>
    </row>
    <row r="76" spans="1:21" ht="30" x14ac:dyDescent="0.25">
      <c r="A76" s="45">
        <v>69</v>
      </c>
      <c r="B76" s="1" t="s">
        <v>958</v>
      </c>
      <c r="C76" s="1" t="s">
        <v>1110</v>
      </c>
      <c r="D76" s="1" t="s">
        <v>94</v>
      </c>
      <c r="E76" s="1" t="s">
        <v>947</v>
      </c>
      <c r="F76" s="1" t="s">
        <v>782</v>
      </c>
      <c r="G76" s="9" t="s">
        <v>1137</v>
      </c>
      <c r="H76" s="9" t="s">
        <v>1339</v>
      </c>
      <c r="I76" s="21">
        <v>50000</v>
      </c>
      <c r="J76" s="21">
        <v>0</v>
      </c>
      <c r="K76" s="21">
        <v>50000</v>
      </c>
      <c r="L76" s="21">
        <v>1435</v>
      </c>
      <c r="M76" s="21">
        <v>1400.27</v>
      </c>
      <c r="N76" s="21">
        <v>1520</v>
      </c>
      <c r="O76" s="35">
        <v>3149.9</v>
      </c>
      <c r="P76" s="21">
        <f t="shared" si="4"/>
        <v>7505.17</v>
      </c>
      <c r="Q76" s="21">
        <f t="shared" si="5"/>
        <v>42494.83</v>
      </c>
      <c r="S76" s="51"/>
      <c r="T76" s="18"/>
    </row>
    <row r="77" spans="1:21" ht="30" x14ac:dyDescent="0.25">
      <c r="A77" s="45">
        <v>70</v>
      </c>
      <c r="B77" s="1" t="s">
        <v>997</v>
      </c>
      <c r="C77" s="1" t="s">
        <v>579</v>
      </c>
      <c r="D77" s="1" t="s">
        <v>29</v>
      </c>
      <c r="E77" s="1" t="s">
        <v>947</v>
      </c>
      <c r="F77" s="1" t="s">
        <v>783</v>
      </c>
      <c r="G77" s="9" t="s">
        <v>1137</v>
      </c>
      <c r="H77" s="9" t="s">
        <v>1339</v>
      </c>
      <c r="I77" s="21">
        <v>100000</v>
      </c>
      <c r="K77" s="21">
        <f>+I77+J77</f>
        <v>100000</v>
      </c>
      <c r="L77" s="21">
        <v>2870</v>
      </c>
      <c r="M77" s="21">
        <v>12105.37</v>
      </c>
      <c r="N77" s="21">
        <v>3040</v>
      </c>
      <c r="O77" s="35">
        <v>25</v>
      </c>
      <c r="P77" s="21">
        <f t="shared" si="4"/>
        <v>18040.370000000003</v>
      </c>
      <c r="Q77" s="21">
        <f t="shared" si="5"/>
        <v>81959.63</v>
      </c>
      <c r="S77" s="51"/>
      <c r="T77" s="18"/>
    </row>
    <row r="78" spans="1:21" ht="23.25" customHeight="1" x14ac:dyDescent="0.25">
      <c r="A78" s="45">
        <v>71</v>
      </c>
      <c r="B78" s="1" t="s">
        <v>964</v>
      </c>
      <c r="C78" s="1" t="s">
        <v>579</v>
      </c>
      <c r="D78" s="1" t="s">
        <v>21</v>
      </c>
      <c r="E78" s="1" t="s">
        <v>947</v>
      </c>
      <c r="F78" s="1" t="s">
        <v>783</v>
      </c>
      <c r="G78" s="9" t="s">
        <v>1319</v>
      </c>
      <c r="H78" s="9" t="s">
        <v>1402</v>
      </c>
      <c r="I78" s="21">
        <v>35000</v>
      </c>
      <c r="J78" s="21">
        <v>0</v>
      </c>
      <c r="K78" s="21">
        <v>35000</v>
      </c>
      <c r="L78" s="21">
        <v>1004.5</v>
      </c>
      <c r="M78" s="21">
        <v>0</v>
      </c>
      <c r="N78" s="21">
        <v>1064</v>
      </c>
      <c r="O78" s="35">
        <v>25</v>
      </c>
      <c r="P78" s="21">
        <f t="shared" si="4"/>
        <v>2093.5</v>
      </c>
      <c r="Q78" s="21">
        <f t="shared" si="5"/>
        <v>32906.5</v>
      </c>
      <c r="S78" s="51"/>
      <c r="T78" s="18"/>
    </row>
    <row r="79" spans="1:21" ht="30" x14ac:dyDescent="0.25">
      <c r="A79" s="45">
        <v>72</v>
      </c>
      <c r="B79" s="1" t="s">
        <v>973</v>
      </c>
      <c r="C79" s="1" t="s">
        <v>579</v>
      </c>
      <c r="D79" s="1" t="s">
        <v>974</v>
      </c>
      <c r="E79" s="1" t="s">
        <v>947</v>
      </c>
      <c r="F79" s="1" t="s">
        <v>782</v>
      </c>
      <c r="G79" s="9" t="s">
        <v>1102</v>
      </c>
      <c r="H79" s="9" t="s">
        <v>1387</v>
      </c>
      <c r="I79" s="21">
        <v>50000</v>
      </c>
      <c r="J79" s="21">
        <v>0</v>
      </c>
      <c r="K79" s="21">
        <v>50000</v>
      </c>
      <c r="L79" s="21">
        <v>1435</v>
      </c>
      <c r="M79" s="21">
        <v>1627.13</v>
      </c>
      <c r="N79" s="21">
        <v>1520</v>
      </c>
      <c r="O79" s="35">
        <v>1537.45</v>
      </c>
      <c r="P79" s="21">
        <f t="shared" si="4"/>
        <v>6119.58</v>
      </c>
      <c r="Q79" s="21">
        <f t="shared" si="5"/>
        <v>43880.42</v>
      </c>
      <c r="S79" s="51"/>
      <c r="T79" s="18"/>
      <c r="U79" s="18"/>
    </row>
    <row r="80" spans="1:21" ht="30" x14ac:dyDescent="0.25">
      <c r="A80" s="45">
        <v>73</v>
      </c>
      <c r="B80" s="1" t="s">
        <v>950</v>
      </c>
      <c r="C80" s="1" t="s">
        <v>1225</v>
      </c>
      <c r="D80" s="1" t="s">
        <v>27</v>
      </c>
      <c r="E80" s="1" t="s">
        <v>947</v>
      </c>
      <c r="F80" s="1" t="s">
        <v>782</v>
      </c>
      <c r="G80" s="9" t="s">
        <v>1102</v>
      </c>
      <c r="H80" s="9" t="s">
        <v>1387</v>
      </c>
      <c r="I80" s="21">
        <v>75000</v>
      </c>
      <c r="J80" s="21">
        <v>0</v>
      </c>
      <c r="K80" s="21">
        <v>75000</v>
      </c>
      <c r="L80" s="21">
        <v>2152.5</v>
      </c>
      <c r="M80" s="21">
        <v>6309.38</v>
      </c>
      <c r="N80" s="21">
        <v>2280</v>
      </c>
      <c r="O80" s="35">
        <v>25</v>
      </c>
      <c r="P80" s="21">
        <f t="shared" si="4"/>
        <v>10766.880000000001</v>
      </c>
      <c r="Q80" s="21">
        <f t="shared" si="5"/>
        <v>64233.119999999995</v>
      </c>
      <c r="S80" s="51"/>
      <c r="T80" s="18"/>
    </row>
    <row r="81" spans="6:17" x14ac:dyDescent="0.25">
      <c r="G81" s="9"/>
      <c r="H81" s="9"/>
    </row>
    <row r="82" spans="6:17" x14ac:dyDescent="0.25">
      <c r="G82" s="9"/>
      <c r="H82" s="9"/>
    </row>
    <row r="83" spans="6:17" x14ac:dyDescent="0.25">
      <c r="G83" s="9"/>
      <c r="H83" s="9"/>
      <c r="I83" s="10">
        <f>SUM(I8:I82)</f>
        <v>3529000</v>
      </c>
      <c r="J83" s="10">
        <f t="shared" ref="J83:Q83" si="6">SUM(J8:J82)</f>
        <v>0</v>
      </c>
      <c r="K83" s="10">
        <f t="shared" si="6"/>
        <v>3529000</v>
      </c>
      <c r="L83" s="10">
        <f t="shared" si="6"/>
        <v>101282.3</v>
      </c>
      <c r="M83" s="10">
        <f t="shared" si="6"/>
        <v>166554.90999999997</v>
      </c>
      <c r="N83" s="10">
        <f t="shared" si="6"/>
        <v>107281.60000000001</v>
      </c>
      <c r="O83" s="10">
        <f t="shared" si="6"/>
        <v>31263.350000000002</v>
      </c>
      <c r="P83" s="10">
        <f t="shared" si="6"/>
        <v>406382.16000000003</v>
      </c>
      <c r="Q83" s="10">
        <f t="shared" si="6"/>
        <v>3122617.8399999994</v>
      </c>
    </row>
    <row r="84" spans="6:17" x14ac:dyDescent="0.25">
      <c r="G84" s="9"/>
      <c r="H84" s="9"/>
    </row>
    <row r="85" spans="6:17" x14ac:dyDescent="0.25">
      <c r="G85" s="9"/>
      <c r="H85" s="9"/>
      <c r="I85" s="27"/>
      <c r="J85" s="27"/>
      <c r="K85" s="27"/>
      <c r="L85" s="27"/>
      <c r="M85" s="27"/>
      <c r="N85" s="27"/>
      <c r="O85" s="27"/>
      <c r="P85" s="27"/>
      <c r="Q85" s="27"/>
    </row>
    <row r="86" spans="6:17" x14ac:dyDescent="0.25">
      <c r="F86" s="12"/>
      <c r="G86" s="55"/>
      <c r="H86" s="55"/>
      <c r="I86" s="32"/>
      <c r="J86"/>
      <c r="K86" s="32"/>
      <c r="L86" s="32"/>
      <c r="M86" s="32"/>
      <c r="N86" s="32"/>
      <c r="O86" s="32"/>
      <c r="P86" s="32"/>
      <c r="Q86" s="32"/>
    </row>
    <row r="87" spans="6:17" ht="15" customHeight="1" x14ac:dyDescent="0.25">
      <c r="F87" s="56" t="s">
        <v>1325</v>
      </c>
      <c r="G87" s="56"/>
      <c r="H87" s="56"/>
      <c r="I87" s="32"/>
      <c r="J87"/>
      <c r="K87" s="32"/>
      <c r="L87" s="32"/>
      <c r="M87" s="32"/>
      <c r="N87" s="32"/>
      <c r="O87" s="32"/>
      <c r="P87" s="32"/>
      <c r="Q87" s="32"/>
    </row>
    <row r="88" spans="6:17" x14ac:dyDescent="0.25">
      <c r="F88" s="57" t="s">
        <v>942</v>
      </c>
      <c r="G88" s="57"/>
      <c r="H88" s="57"/>
      <c r="P88" s="1"/>
      <c r="Q88" s="1"/>
    </row>
    <row r="89" spans="6:17" x14ac:dyDescent="0.25">
      <c r="G89" s="9"/>
      <c r="H89" s="9"/>
      <c r="J89" s="41"/>
      <c r="K89" s="41"/>
      <c r="L89" s="41"/>
      <c r="M89" s="41"/>
      <c r="N89" s="41"/>
      <c r="O89" s="41"/>
      <c r="P89" s="41"/>
      <c r="Q89" s="41"/>
    </row>
    <row r="90" spans="6:17" x14ac:dyDescent="0.25">
      <c r="G90" s="9"/>
      <c r="H90" s="9"/>
      <c r="I90" s="32"/>
      <c r="J90"/>
      <c r="K90" s="32"/>
      <c r="L90" s="32"/>
      <c r="M90" s="32"/>
      <c r="N90" s="32"/>
      <c r="O90" s="32"/>
      <c r="P90" s="32"/>
      <c r="Q90" s="32"/>
    </row>
    <row r="92" spans="6:17" x14ac:dyDescent="0.25">
      <c r="I92" s="32"/>
      <c r="K92" s="32"/>
      <c r="L92" s="32"/>
      <c r="M92" s="32"/>
      <c r="N92" s="32"/>
      <c r="O92" s="32"/>
      <c r="P92" s="32"/>
      <c r="Q92" s="32"/>
    </row>
    <row r="93" spans="6:17" x14ac:dyDescent="0.25">
      <c r="J93" s="53"/>
      <c r="K93" s="53"/>
      <c r="L93" s="53"/>
      <c r="M93" s="53"/>
      <c r="N93" s="53"/>
      <c r="O93" s="53"/>
      <c r="P93" s="53"/>
      <c r="Q93" s="53"/>
    </row>
    <row r="95" spans="6:17" x14ac:dyDescent="0.25">
      <c r="J95" s="27"/>
      <c r="K95" s="27"/>
      <c r="L95" s="27"/>
      <c r="M95" s="27"/>
      <c r="N95" s="27"/>
      <c r="O95" s="27"/>
      <c r="P95" s="27"/>
      <c r="Q95" s="27"/>
    </row>
  </sheetData>
  <mergeCells count="6">
    <mergeCell ref="F87:H87"/>
    <mergeCell ref="F88:H88"/>
    <mergeCell ref="B2:Q2"/>
    <mergeCell ref="B3:Q3"/>
    <mergeCell ref="B4:Q4"/>
    <mergeCell ref="A5:Q5"/>
  </mergeCells>
  <conditionalFormatting sqref="A5">
    <cfRule type="duplicateValues" dxfId="9" priority="1"/>
    <cfRule type="duplicateValues" dxfId="8" priority="2"/>
  </conditionalFormatting>
  <pageMargins left="0.7" right="0.7" top="0.75" bottom="0.75" header="0.3" footer="0.3"/>
  <pageSetup paperSize="5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96" zoomScaleNormal="96" workbookViewId="0">
      <selection activeCell="E764" sqref="E764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21" bestFit="1" customWidth="1"/>
    <col min="8" max="8" width="11.5703125" style="21" bestFit="1" customWidth="1"/>
    <col min="9" max="9" width="18.28515625" style="21" bestFit="1" customWidth="1"/>
    <col min="10" max="13" width="14.85546875" style="21" bestFit="1" customWidth="1"/>
    <col min="14" max="14" width="15.85546875" style="21" bestFit="1" customWidth="1"/>
    <col min="15" max="15" width="16.5703125" style="21" bestFit="1" customWidth="1"/>
    <col min="16" max="16" width="10" style="1" bestFit="1" customWidth="1"/>
    <col min="17" max="17" width="9.85546875" style="1" bestFit="1" customWidth="1"/>
    <col min="18" max="18" width="10" style="1" bestFit="1" customWidth="1"/>
    <col min="19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56" t="s">
        <v>778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8" ht="22.5" customHeight="1" x14ac:dyDescent="0.25">
      <c r="A3" s="56" t="s">
        <v>779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8" ht="22.5" customHeight="1" x14ac:dyDescent="0.25">
      <c r="A4" s="59" t="s">
        <v>780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8" ht="22.5" customHeight="1" x14ac:dyDescent="0.35">
      <c r="A5" s="61" t="s">
        <v>1392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8" ht="26.25" customHeight="1" x14ac:dyDescent="0.25">
      <c r="C6" s="24" t="s">
        <v>0</v>
      </c>
      <c r="D6" s="21" t="s">
        <v>1</v>
      </c>
      <c r="E6" s="21" t="s">
        <v>2</v>
      </c>
      <c r="F6" s="21" t="s">
        <v>3</v>
      </c>
      <c r="G6" s="21" t="s">
        <v>4</v>
      </c>
      <c r="J6" s="1"/>
      <c r="K6" s="1"/>
      <c r="L6" s="1"/>
      <c r="N6" s="21" t="s">
        <v>5</v>
      </c>
    </row>
    <row r="7" spans="1:18" ht="33.75" customHeight="1" x14ac:dyDescent="0.25">
      <c r="A7" s="23" t="s">
        <v>943</v>
      </c>
      <c r="B7" s="23" t="s">
        <v>7</v>
      </c>
      <c r="C7" s="23" t="s">
        <v>8</v>
      </c>
      <c r="D7" s="23" t="s">
        <v>9</v>
      </c>
      <c r="E7" s="23" t="s">
        <v>10</v>
      </c>
      <c r="F7" s="23" t="s">
        <v>781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8" ht="22.5" customHeight="1" x14ac:dyDescent="0.4">
      <c r="A8" s="1">
        <v>1</v>
      </c>
      <c r="B8" s="1" t="s">
        <v>1027</v>
      </c>
      <c r="C8" s="1" t="s">
        <v>789</v>
      </c>
      <c r="D8" s="1" t="s">
        <v>1028</v>
      </c>
      <c r="E8" s="1" t="s">
        <v>1029</v>
      </c>
      <c r="F8" s="1" t="s">
        <v>783</v>
      </c>
      <c r="G8" s="21">
        <v>35000</v>
      </c>
      <c r="H8" s="21">
        <v>0</v>
      </c>
      <c r="I8" s="21">
        <f>+G8+H8</f>
        <v>35000</v>
      </c>
      <c r="J8" s="52">
        <f>+I8*2.87%</f>
        <v>1004.5</v>
      </c>
      <c r="K8" s="22">
        <v>0</v>
      </c>
      <c r="L8" s="21">
        <f>+I8*3.04%</f>
        <v>1064</v>
      </c>
      <c r="M8" s="21">
        <v>25</v>
      </c>
      <c r="N8" s="21">
        <f t="shared" ref="N8:N16" si="0">+J8+K8+L8+M8</f>
        <v>2093.5</v>
      </c>
      <c r="O8" s="21">
        <f t="shared" ref="O8:O16" si="1">+I8-N8</f>
        <v>32906.5</v>
      </c>
      <c r="R8" s="18"/>
    </row>
    <row r="9" spans="1:18" ht="33.75" customHeight="1" x14ac:dyDescent="0.25">
      <c r="A9" s="1">
        <v>2</v>
      </c>
      <c r="B9" s="1" t="s">
        <v>1030</v>
      </c>
      <c r="C9" s="1" t="s">
        <v>789</v>
      </c>
      <c r="D9" s="1" t="s">
        <v>1031</v>
      </c>
      <c r="E9" s="1" t="s">
        <v>1029</v>
      </c>
      <c r="F9" s="1" t="s">
        <v>783</v>
      </c>
      <c r="G9" s="21">
        <v>26250</v>
      </c>
      <c r="H9" s="21">
        <v>0</v>
      </c>
      <c r="I9" s="21">
        <f>+G9+H9</f>
        <v>26250</v>
      </c>
      <c r="J9" s="52">
        <f t="shared" ref="J9:J20" si="2">+I9*2.87%</f>
        <v>753.375</v>
      </c>
      <c r="K9" s="21">
        <v>0</v>
      </c>
      <c r="L9" s="21">
        <f>+I9*3.04%</f>
        <v>798</v>
      </c>
      <c r="M9">
        <v>125</v>
      </c>
      <c r="N9" s="21">
        <f t="shared" si="0"/>
        <v>1676.375</v>
      </c>
      <c r="O9" s="21">
        <f>+I9-N9</f>
        <v>24573.625</v>
      </c>
      <c r="P9" s="18"/>
      <c r="R9" s="18"/>
    </row>
    <row r="10" spans="1:18" ht="22.5" customHeight="1" x14ac:dyDescent="0.25">
      <c r="A10" s="1">
        <v>3</v>
      </c>
      <c r="B10" s="1" t="s">
        <v>1032</v>
      </c>
      <c r="C10" s="1" t="s">
        <v>789</v>
      </c>
      <c r="D10" s="1" t="s">
        <v>1033</v>
      </c>
      <c r="E10" s="1" t="s">
        <v>1029</v>
      </c>
      <c r="F10" s="1" t="s">
        <v>783</v>
      </c>
      <c r="G10" s="21">
        <v>11000</v>
      </c>
      <c r="H10" s="21">
        <v>0</v>
      </c>
      <c r="I10" s="21">
        <f>+G10+H10</f>
        <v>11000</v>
      </c>
      <c r="J10" s="52">
        <f t="shared" si="2"/>
        <v>315.7</v>
      </c>
      <c r="K10" s="21">
        <v>0</v>
      </c>
      <c r="L10" s="21">
        <f>+I10*3.04%</f>
        <v>334.4</v>
      </c>
      <c r="M10" s="21">
        <v>25</v>
      </c>
      <c r="N10" s="21">
        <f t="shared" si="0"/>
        <v>675.09999999999991</v>
      </c>
      <c r="O10" s="21">
        <f t="shared" si="1"/>
        <v>10324.9</v>
      </c>
      <c r="R10" s="18"/>
    </row>
    <row r="11" spans="1:18" ht="22.5" customHeight="1" x14ac:dyDescent="0.25">
      <c r="A11" s="1">
        <v>4</v>
      </c>
      <c r="B11" s="1" t="s">
        <v>1034</v>
      </c>
      <c r="C11" s="1" t="s">
        <v>789</v>
      </c>
      <c r="D11" s="1" t="s">
        <v>160</v>
      </c>
      <c r="E11" s="1" t="s">
        <v>1029</v>
      </c>
      <c r="F11" s="1" t="s">
        <v>782</v>
      </c>
      <c r="G11" s="21">
        <v>11000</v>
      </c>
      <c r="H11" s="21">
        <v>0</v>
      </c>
      <c r="I11" s="21">
        <f>+G11+H11</f>
        <v>11000</v>
      </c>
      <c r="J11" s="52">
        <f t="shared" si="2"/>
        <v>315.7</v>
      </c>
      <c r="K11" s="21">
        <v>0</v>
      </c>
      <c r="L11" s="21">
        <f>+I11*3.04%</f>
        <v>334.4</v>
      </c>
      <c r="M11" s="21">
        <v>25</v>
      </c>
      <c r="N11" s="21">
        <f t="shared" si="0"/>
        <v>675.09999999999991</v>
      </c>
      <c r="O11" s="21">
        <f>+I11-N11</f>
        <v>10324.9</v>
      </c>
      <c r="R11" s="18"/>
    </row>
    <row r="12" spans="1:18" ht="22.5" customHeight="1" x14ac:dyDescent="0.25">
      <c r="A12" s="1">
        <v>5</v>
      </c>
      <c r="B12" s="1" t="s">
        <v>1064</v>
      </c>
      <c r="C12" s="1" t="s">
        <v>142</v>
      </c>
      <c r="D12" s="1" t="s">
        <v>160</v>
      </c>
      <c r="E12" s="1" t="s">
        <v>1029</v>
      </c>
      <c r="F12" s="1" t="s">
        <v>782</v>
      </c>
      <c r="G12" s="21">
        <v>11000</v>
      </c>
      <c r="H12" s="21">
        <v>0</v>
      </c>
      <c r="I12" s="21">
        <f>+G12+H12</f>
        <v>11000</v>
      </c>
      <c r="J12" s="52">
        <f t="shared" si="2"/>
        <v>315.7</v>
      </c>
      <c r="K12" s="21">
        <v>0</v>
      </c>
      <c r="L12" s="21">
        <f>+I12*3.04%</f>
        <v>334.4</v>
      </c>
      <c r="M12" s="21">
        <v>25</v>
      </c>
      <c r="N12" s="21">
        <f t="shared" si="0"/>
        <v>675.09999999999991</v>
      </c>
      <c r="O12" s="21">
        <f t="shared" si="1"/>
        <v>10324.9</v>
      </c>
      <c r="R12" s="18"/>
    </row>
    <row r="13" spans="1:18" ht="22.5" customHeight="1" x14ac:dyDescent="0.25">
      <c r="A13" s="1">
        <v>6</v>
      </c>
      <c r="B13" s="1" t="s">
        <v>1035</v>
      </c>
      <c r="C13" s="1" t="s">
        <v>1036</v>
      </c>
      <c r="D13" s="1" t="s">
        <v>36</v>
      </c>
      <c r="E13" s="1" t="s">
        <v>1029</v>
      </c>
      <c r="F13" s="1" t="s">
        <v>783</v>
      </c>
      <c r="G13" s="21">
        <v>50000</v>
      </c>
      <c r="H13" s="21">
        <v>0</v>
      </c>
      <c r="I13" s="21">
        <v>50000</v>
      </c>
      <c r="J13" s="52">
        <f t="shared" si="2"/>
        <v>1435</v>
      </c>
      <c r="K13" s="21">
        <v>1627.13</v>
      </c>
      <c r="L13" s="21">
        <v>1520</v>
      </c>
      <c r="M13" s="21">
        <v>2037.45</v>
      </c>
      <c r="N13" s="21">
        <f t="shared" si="0"/>
        <v>6619.58</v>
      </c>
      <c r="O13" s="21">
        <f t="shared" si="1"/>
        <v>43380.42</v>
      </c>
      <c r="R13" s="18"/>
    </row>
    <row r="14" spans="1:18" ht="22.5" customHeight="1" x14ac:dyDescent="0.25">
      <c r="A14" s="1">
        <v>7</v>
      </c>
      <c r="B14" s="1" t="s">
        <v>1037</v>
      </c>
      <c r="C14" s="1" t="s">
        <v>1036</v>
      </c>
      <c r="D14" s="1" t="s">
        <v>135</v>
      </c>
      <c r="E14" s="1" t="s">
        <v>1029</v>
      </c>
      <c r="F14" s="1" t="s">
        <v>783</v>
      </c>
      <c r="G14" s="21">
        <v>22050</v>
      </c>
      <c r="H14" s="21">
        <v>0</v>
      </c>
      <c r="I14" s="21">
        <v>22050</v>
      </c>
      <c r="J14" s="52">
        <f t="shared" si="2"/>
        <v>632.83500000000004</v>
      </c>
      <c r="K14" s="21">
        <v>0</v>
      </c>
      <c r="L14" s="21">
        <v>670.32</v>
      </c>
      <c r="M14" s="21">
        <v>25</v>
      </c>
      <c r="N14" s="21">
        <f t="shared" si="0"/>
        <v>1328.1550000000002</v>
      </c>
      <c r="O14" s="21">
        <f t="shared" si="1"/>
        <v>20721.845000000001</v>
      </c>
      <c r="R14" s="18"/>
    </row>
    <row r="15" spans="1:18" ht="22.5" customHeight="1" x14ac:dyDescent="0.25">
      <c r="A15" s="1">
        <v>8</v>
      </c>
      <c r="B15" s="1" t="s">
        <v>1065</v>
      </c>
      <c r="C15" s="1" t="s">
        <v>1036</v>
      </c>
      <c r="D15" s="1" t="s">
        <v>1028</v>
      </c>
      <c r="E15" s="1" t="s">
        <v>1029</v>
      </c>
      <c r="F15" s="1" t="s">
        <v>782</v>
      </c>
      <c r="G15" s="21">
        <v>50000</v>
      </c>
      <c r="H15" s="21">
        <v>0</v>
      </c>
      <c r="I15" s="21">
        <f>+G15+H15</f>
        <v>50000</v>
      </c>
      <c r="J15" s="52">
        <f t="shared" si="2"/>
        <v>1435</v>
      </c>
      <c r="K15" s="21">
        <v>1854</v>
      </c>
      <c r="L15" s="21">
        <f>+I15*3.04%</f>
        <v>1520</v>
      </c>
      <c r="M15" s="21">
        <v>425</v>
      </c>
      <c r="N15" s="21">
        <f t="shared" si="0"/>
        <v>5234</v>
      </c>
      <c r="O15" s="21">
        <f t="shared" si="1"/>
        <v>44766</v>
      </c>
      <c r="R15" s="18"/>
    </row>
    <row r="16" spans="1:18" ht="22.5" customHeight="1" x14ac:dyDescent="0.25">
      <c r="A16" s="1">
        <v>9</v>
      </c>
      <c r="B16" s="1" t="s">
        <v>1129</v>
      </c>
      <c r="C16" s="1" t="s">
        <v>1036</v>
      </c>
      <c r="D16" s="1" t="s">
        <v>27</v>
      </c>
      <c r="E16" s="1" t="s">
        <v>1029</v>
      </c>
      <c r="F16" s="1" t="s">
        <v>783</v>
      </c>
      <c r="G16" s="21">
        <v>50000</v>
      </c>
      <c r="H16" s="21">
        <v>0</v>
      </c>
      <c r="I16" s="21">
        <v>50000</v>
      </c>
      <c r="J16" s="52">
        <f t="shared" si="2"/>
        <v>1435</v>
      </c>
      <c r="K16" s="21">
        <v>1173.4000000000001</v>
      </c>
      <c r="L16" s="21">
        <v>1520</v>
      </c>
      <c r="M16" s="21">
        <v>14808.89</v>
      </c>
      <c r="N16" s="21">
        <f t="shared" si="0"/>
        <v>18937.29</v>
      </c>
      <c r="O16" s="21">
        <f t="shared" si="1"/>
        <v>31062.71</v>
      </c>
      <c r="R16" s="18"/>
    </row>
    <row r="17" spans="1:18" ht="24.75" customHeight="1" x14ac:dyDescent="0.25">
      <c r="A17" s="1">
        <v>10</v>
      </c>
      <c r="B17" t="s">
        <v>1381</v>
      </c>
      <c r="C17" s="1" t="s">
        <v>1036</v>
      </c>
      <c r="D17" t="s">
        <v>21</v>
      </c>
      <c r="E17" s="1" t="s">
        <v>1029</v>
      </c>
      <c r="F17" s="1" t="s">
        <v>782</v>
      </c>
      <c r="G17" s="21">
        <v>50000</v>
      </c>
      <c r="H17" s="21">
        <v>0</v>
      </c>
      <c r="I17" s="21">
        <v>50000</v>
      </c>
      <c r="J17" s="52">
        <f t="shared" si="2"/>
        <v>1435</v>
      </c>
      <c r="K17" s="21">
        <v>1400.27</v>
      </c>
      <c r="L17" s="21">
        <v>1520</v>
      </c>
      <c r="M17" s="21">
        <v>3149.9</v>
      </c>
      <c r="N17" s="21">
        <v>7505.17</v>
      </c>
      <c r="O17" s="21">
        <v>42494.83</v>
      </c>
      <c r="R17" s="18"/>
    </row>
    <row r="18" spans="1:18" ht="25.5" customHeight="1" x14ac:dyDescent="0.25">
      <c r="A18" s="1">
        <v>11</v>
      </c>
      <c r="B18" s="1" t="s">
        <v>1383</v>
      </c>
      <c r="C18" s="1" t="s">
        <v>142</v>
      </c>
      <c r="D18" s="1" t="s">
        <v>1384</v>
      </c>
      <c r="E18" s="1" t="s">
        <v>1029</v>
      </c>
      <c r="F18" s="1" t="s">
        <v>783</v>
      </c>
      <c r="G18" s="51">
        <v>100000</v>
      </c>
      <c r="H18" s="51">
        <v>0</v>
      </c>
      <c r="I18" s="51">
        <v>100000</v>
      </c>
      <c r="J18" s="52">
        <f t="shared" si="2"/>
        <v>2870</v>
      </c>
      <c r="K18" s="51">
        <v>12105.37</v>
      </c>
      <c r="L18" s="51">
        <v>3040</v>
      </c>
      <c r="M18" s="51">
        <v>4950</v>
      </c>
      <c r="N18" s="51">
        <v>22965.37</v>
      </c>
      <c r="O18" s="51">
        <v>77034.63</v>
      </c>
      <c r="R18" s="18"/>
    </row>
    <row r="19" spans="1:18" ht="22.5" customHeight="1" x14ac:dyDescent="0.25">
      <c r="A19" s="1">
        <v>12</v>
      </c>
      <c r="B19" t="s">
        <v>1382</v>
      </c>
      <c r="C19" s="1" t="s">
        <v>1215</v>
      </c>
      <c r="D19" s="1" t="s">
        <v>36</v>
      </c>
      <c r="E19" s="1" t="s">
        <v>1029</v>
      </c>
      <c r="F19" s="1" t="s">
        <v>782</v>
      </c>
      <c r="G19" s="21">
        <v>50000</v>
      </c>
      <c r="H19" s="21">
        <v>0</v>
      </c>
      <c r="I19" s="21">
        <v>50000</v>
      </c>
      <c r="J19" s="52">
        <f t="shared" si="2"/>
        <v>1435</v>
      </c>
      <c r="K19" s="21">
        <v>1854</v>
      </c>
      <c r="L19" s="21">
        <v>1520</v>
      </c>
      <c r="M19" s="21">
        <v>425</v>
      </c>
      <c r="N19" s="21">
        <v>5234</v>
      </c>
      <c r="O19" s="21">
        <v>44766</v>
      </c>
      <c r="R19" s="18"/>
    </row>
    <row r="20" spans="1:18" ht="33" customHeight="1" x14ac:dyDescent="0.25">
      <c r="A20" s="1">
        <v>13</v>
      </c>
      <c r="B20" t="s">
        <v>1385</v>
      </c>
      <c r="C20" s="1" t="s">
        <v>1260</v>
      </c>
      <c r="D20" t="s">
        <v>36</v>
      </c>
      <c r="E20" s="1" t="s">
        <v>1029</v>
      </c>
      <c r="F20" s="1" t="s">
        <v>782</v>
      </c>
      <c r="G20" s="51">
        <v>50000</v>
      </c>
      <c r="H20" s="51">
        <v>0</v>
      </c>
      <c r="I20" s="51">
        <v>50000</v>
      </c>
      <c r="J20" s="52">
        <f t="shared" si="2"/>
        <v>1435</v>
      </c>
      <c r="K20" s="51">
        <v>1854</v>
      </c>
      <c r="L20" s="51">
        <v>1520</v>
      </c>
      <c r="M20" s="51">
        <v>425</v>
      </c>
      <c r="N20" s="51">
        <v>5234</v>
      </c>
      <c r="O20" s="51">
        <v>44766</v>
      </c>
      <c r="R20" s="18"/>
    </row>
    <row r="21" spans="1:18" ht="22.5" customHeight="1" x14ac:dyDescent="0.25">
      <c r="G21" s="51"/>
      <c r="H21" s="51"/>
      <c r="I21" s="51"/>
      <c r="J21" s="51"/>
      <c r="K21" s="51"/>
      <c r="L21" s="51"/>
      <c r="M21" s="51"/>
      <c r="N21" s="51"/>
      <c r="O21" s="51"/>
    </row>
    <row r="22" spans="1:18" ht="22.5" customHeight="1" x14ac:dyDescent="0.25">
      <c r="G22" s="51"/>
      <c r="H22" s="51"/>
      <c r="I22" s="51"/>
      <c r="J22" s="51"/>
      <c r="K22" s="51"/>
      <c r="L22" s="51"/>
      <c r="M22" s="51"/>
      <c r="N22" s="51"/>
      <c r="O22" s="51"/>
    </row>
    <row r="23" spans="1:18" ht="22.5" customHeight="1" x14ac:dyDescent="0.25">
      <c r="G23" s="10">
        <f>SUM(G8:G20)</f>
        <v>516300</v>
      </c>
      <c r="H23" s="10">
        <f t="shared" ref="H23:O23" si="3">SUM(H8:H20)</f>
        <v>0</v>
      </c>
      <c r="I23" s="10">
        <f>SUM(I8:I20)</f>
        <v>516300</v>
      </c>
      <c r="J23" s="10">
        <f t="shared" si="3"/>
        <v>14817.81</v>
      </c>
      <c r="K23" s="10">
        <f t="shared" si="3"/>
        <v>21868.170000000002</v>
      </c>
      <c r="L23" s="10">
        <f t="shared" si="3"/>
        <v>15695.52</v>
      </c>
      <c r="M23" s="10">
        <f t="shared" si="3"/>
        <v>26471.24</v>
      </c>
      <c r="N23" s="10">
        <f t="shared" si="3"/>
        <v>78852.740000000005</v>
      </c>
      <c r="O23" s="10">
        <f t="shared" si="3"/>
        <v>437447.26</v>
      </c>
    </row>
    <row r="27" spans="1:18" ht="22.5" customHeight="1" x14ac:dyDescent="0.25">
      <c r="F27" s="12"/>
      <c r="G27" s="12"/>
      <c r="H27" s="12"/>
      <c r="P27" s="18"/>
    </row>
    <row r="28" spans="1:18" ht="22.5" customHeight="1" x14ac:dyDescent="0.25">
      <c r="F28" s="56" t="s">
        <v>1325</v>
      </c>
      <c r="G28" s="56"/>
      <c r="H28" s="56"/>
    </row>
    <row r="29" spans="1:18" ht="22.5" customHeight="1" x14ac:dyDescent="0.25">
      <c r="F29" s="57" t="s">
        <v>942</v>
      </c>
      <c r="G29" s="57"/>
      <c r="H29" s="57"/>
    </row>
    <row r="31" spans="1:18" ht="22.5" customHeight="1" x14ac:dyDescent="0.25">
      <c r="G31" s="32"/>
      <c r="H31"/>
      <c r="I31" s="32"/>
      <c r="J31" s="32"/>
      <c r="K31" s="32"/>
      <c r="L31" s="32"/>
      <c r="M31" s="32"/>
      <c r="N31" s="32"/>
      <c r="O31" s="32"/>
    </row>
    <row r="33" spans="8:15" ht="22.5" customHeight="1" x14ac:dyDescent="0.25">
      <c r="H33" s="51"/>
      <c r="I33" s="51"/>
      <c r="J33" s="51"/>
      <c r="K33" s="51"/>
      <c r="L33" s="51"/>
      <c r="M33" s="51"/>
      <c r="N33" s="51"/>
      <c r="O33" s="51"/>
    </row>
    <row r="37" spans="8:15" ht="22.5" customHeight="1" x14ac:dyDescent="0.25">
      <c r="H37" s="53"/>
      <c r="I37" s="53"/>
      <c r="J37" s="53"/>
      <c r="K37" s="53"/>
      <c r="L37" s="53"/>
      <c r="M37" s="53"/>
      <c r="N37" s="53"/>
      <c r="O37" s="53"/>
    </row>
  </sheetData>
  <mergeCells count="6">
    <mergeCell ref="F28:H28"/>
    <mergeCell ref="F29:H29"/>
    <mergeCell ref="A2:O2"/>
    <mergeCell ref="A3:O3"/>
    <mergeCell ref="A4:O4"/>
    <mergeCell ref="A5:O5"/>
  </mergeCells>
  <pageMargins left="0.7" right="0.7" top="0.75" bottom="0.75" header="0.3" footer="0.3"/>
  <pageSetup paperSize="5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workbookViewId="0">
      <selection activeCell="E764" sqref="E764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21" bestFit="1" customWidth="1"/>
    <col min="8" max="8" width="11.5703125" style="21" bestFit="1" customWidth="1"/>
    <col min="9" max="9" width="18.28515625" style="21" bestFit="1" customWidth="1"/>
    <col min="10" max="13" width="14.85546875" style="21" bestFit="1" customWidth="1"/>
    <col min="14" max="14" width="15.85546875" style="21" bestFit="1" customWidth="1"/>
    <col min="15" max="15" width="16.5703125" style="21" bestFit="1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56" t="s">
        <v>778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22.5" customHeight="1" x14ac:dyDescent="0.25">
      <c r="A3" s="56" t="s">
        <v>779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2.5" customHeight="1" x14ac:dyDescent="0.25">
      <c r="A4" s="59" t="s">
        <v>780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ht="22.5" customHeight="1" x14ac:dyDescent="0.35">
      <c r="A5" s="61" t="s">
        <v>1393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ht="26.25" customHeight="1" x14ac:dyDescent="0.25">
      <c r="C6" s="24" t="s">
        <v>0</v>
      </c>
      <c r="D6" s="21" t="s">
        <v>1</v>
      </c>
      <c r="E6" s="21" t="s">
        <v>2</v>
      </c>
      <c r="F6" s="21" t="s">
        <v>3</v>
      </c>
      <c r="G6" s="21" t="s">
        <v>4</v>
      </c>
      <c r="J6" s="1"/>
      <c r="K6" s="1"/>
      <c r="L6" s="1"/>
      <c r="N6" s="21" t="s">
        <v>5</v>
      </c>
    </row>
    <row r="7" spans="1:15" ht="33.75" customHeight="1" x14ac:dyDescent="0.25">
      <c r="A7" s="23" t="s">
        <v>943</v>
      </c>
      <c r="B7" s="23" t="s">
        <v>7</v>
      </c>
      <c r="C7" s="23" t="s">
        <v>8</v>
      </c>
      <c r="D7" s="23" t="s">
        <v>9</v>
      </c>
      <c r="E7" s="23" t="s">
        <v>10</v>
      </c>
      <c r="F7" s="23" t="s">
        <v>781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1.5" customHeight="1" x14ac:dyDescent="0.25">
      <c r="A8" s="1">
        <v>1</v>
      </c>
      <c r="B8" s="4" t="s">
        <v>58</v>
      </c>
      <c r="C8" s="4" t="s">
        <v>995</v>
      </c>
      <c r="D8" s="4" t="s">
        <v>1168</v>
      </c>
      <c r="E8" s="4" t="s">
        <v>1166</v>
      </c>
      <c r="F8" s="1" t="s">
        <v>1171</v>
      </c>
      <c r="G8" s="21">
        <v>20000</v>
      </c>
      <c r="H8" s="21">
        <v>0</v>
      </c>
      <c r="I8" s="21">
        <f>+G8+H8</f>
        <v>20000</v>
      </c>
      <c r="J8" s="21">
        <f>+I8*2.87%</f>
        <v>574</v>
      </c>
      <c r="K8" s="21">
        <v>4384.6400000000003</v>
      </c>
      <c r="L8" s="21">
        <f>+I8*3.04%</f>
        <v>608</v>
      </c>
      <c r="M8" s="21">
        <v>0</v>
      </c>
      <c r="N8" s="21">
        <f>+J8+K8+L8+M8</f>
        <v>5566.64</v>
      </c>
      <c r="O8" s="21">
        <f>+I8-N8</f>
        <v>14433.36</v>
      </c>
    </row>
    <row r="9" spans="1:15" ht="33.75" customHeight="1" x14ac:dyDescent="0.25">
      <c r="A9" s="1">
        <v>2</v>
      </c>
      <c r="B9" s="4" t="s">
        <v>134</v>
      </c>
      <c r="C9" s="4" t="s">
        <v>1232</v>
      </c>
      <c r="D9" s="1" t="s">
        <v>1167</v>
      </c>
      <c r="E9" s="1" t="s">
        <v>1166</v>
      </c>
      <c r="F9" s="1" t="s">
        <v>783</v>
      </c>
      <c r="G9" s="21">
        <v>10000</v>
      </c>
      <c r="H9" s="21">
        <v>0</v>
      </c>
      <c r="I9" s="21">
        <f>+G9+H9</f>
        <v>10000</v>
      </c>
      <c r="J9" s="21">
        <f>+I9*2.87%</f>
        <v>287</v>
      </c>
      <c r="K9" s="21">
        <v>0</v>
      </c>
      <c r="L9" s="21">
        <f>+I9*3.04%</f>
        <v>304</v>
      </c>
      <c r="M9" s="21">
        <v>0</v>
      </c>
      <c r="N9" s="21">
        <f>+J9+K9+L9+M9</f>
        <v>591</v>
      </c>
      <c r="O9" s="21">
        <f>+I9-N9</f>
        <v>9409</v>
      </c>
    </row>
    <row r="10" spans="1:15" ht="36" customHeight="1" x14ac:dyDescent="0.25">
      <c r="A10" s="1">
        <v>3</v>
      </c>
      <c r="B10" s="4" t="s">
        <v>153</v>
      </c>
      <c r="C10" s="4" t="s">
        <v>142</v>
      </c>
      <c r="D10" s="4" t="s">
        <v>1169</v>
      </c>
      <c r="E10" s="1" t="s">
        <v>1166</v>
      </c>
      <c r="F10" s="1" t="s">
        <v>783</v>
      </c>
      <c r="G10" s="21">
        <v>20000</v>
      </c>
      <c r="H10" s="21">
        <v>0</v>
      </c>
      <c r="I10" s="21">
        <f>+G10+H10</f>
        <v>20000</v>
      </c>
      <c r="J10" s="21">
        <f>+I10*2.87%</f>
        <v>574</v>
      </c>
      <c r="K10" s="21">
        <v>3514.48</v>
      </c>
      <c r="L10" s="21">
        <f>+I10*3.04%</f>
        <v>608</v>
      </c>
      <c r="M10" s="21">
        <v>0</v>
      </c>
      <c r="N10" s="21">
        <f>+J10+K10+L10+M10</f>
        <v>4696.4799999999996</v>
      </c>
      <c r="O10" s="21">
        <f>+I10-N10</f>
        <v>15303.52</v>
      </c>
    </row>
    <row r="11" spans="1:15" ht="32.25" customHeight="1" x14ac:dyDescent="0.25">
      <c r="A11" s="1">
        <v>4</v>
      </c>
      <c r="B11" s="4" t="s">
        <v>169</v>
      </c>
      <c r="C11" s="4" t="s">
        <v>142</v>
      </c>
      <c r="D11" s="4" t="s">
        <v>1170</v>
      </c>
      <c r="E11" s="1" t="s">
        <v>1166</v>
      </c>
      <c r="F11" s="1" t="s">
        <v>782</v>
      </c>
      <c r="G11" s="21">
        <v>30000</v>
      </c>
      <c r="H11" s="21">
        <v>0</v>
      </c>
      <c r="I11" s="21">
        <f>+G11+H11</f>
        <v>30000</v>
      </c>
      <c r="J11" s="21">
        <f>+I11*2.87%</f>
        <v>861</v>
      </c>
      <c r="K11" s="21">
        <v>5546.87</v>
      </c>
      <c r="L11" s="21">
        <f>+I11*3.04%</f>
        <v>912</v>
      </c>
      <c r="M11" s="21">
        <v>0</v>
      </c>
      <c r="N11" s="21">
        <f>+J11+K11+L11+M11</f>
        <v>7319.87</v>
      </c>
      <c r="O11" s="21">
        <f>+I11-N11</f>
        <v>22680.13</v>
      </c>
    </row>
    <row r="12" spans="1:15" ht="34.5" customHeight="1" x14ac:dyDescent="0.25">
      <c r="A12" s="1">
        <v>5</v>
      </c>
      <c r="B12" s="4" t="s">
        <v>72</v>
      </c>
      <c r="C12" s="4" t="s">
        <v>1215</v>
      </c>
      <c r="D12" s="4" t="s">
        <v>27</v>
      </c>
      <c r="E12" s="1" t="s">
        <v>1166</v>
      </c>
      <c r="F12" s="1" t="s">
        <v>782</v>
      </c>
      <c r="G12" s="21">
        <v>15000</v>
      </c>
      <c r="H12" s="21">
        <v>0</v>
      </c>
      <c r="I12" s="21">
        <f>+G12+H12</f>
        <v>15000</v>
      </c>
      <c r="J12" s="21">
        <f>+I12*2.87%</f>
        <v>430.5</v>
      </c>
      <c r="K12" s="21">
        <v>2573.58</v>
      </c>
      <c r="L12" s="21">
        <f>+I12*3.04%</f>
        <v>456</v>
      </c>
      <c r="M12" s="21">
        <v>0</v>
      </c>
      <c r="N12" s="21">
        <f>+J12+K12+L12+M12</f>
        <v>3460.08</v>
      </c>
      <c r="O12" s="21">
        <f>+I12-N12</f>
        <v>11539.92</v>
      </c>
    </row>
    <row r="13" spans="1:15" ht="22.5" customHeight="1" x14ac:dyDescent="0.25">
      <c r="C13" s="4"/>
    </row>
    <row r="15" spans="1:15" ht="22.5" customHeight="1" x14ac:dyDescent="0.25">
      <c r="G15" s="10">
        <f>SUM(G8:G14)</f>
        <v>95000</v>
      </c>
      <c r="H15" s="10">
        <f t="shared" ref="H15:O15" si="0">SUM(H8:H14)</f>
        <v>0</v>
      </c>
      <c r="I15" s="10">
        <f>SUM(I8:I14)</f>
        <v>95000</v>
      </c>
      <c r="J15" s="10">
        <f>SUM(J8:J14)</f>
        <v>2726.5</v>
      </c>
      <c r="K15" s="10">
        <f>SUM(K8:K14)</f>
        <v>16019.570000000002</v>
      </c>
      <c r="L15" s="10">
        <f t="shared" si="0"/>
        <v>2888</v>
      </c>
      <c r="M15" s="10">
        <f t="shared" si="0"/>
        <v>0</v>
      </c>
      <c r="N15" s="10">
        <f t="shared" si="0"/>
        <v>21634.07</v>
      </c>
      <c r="O15" s="10">
        <f t="shared" si="0"/>
        <v>73365.930000000008</v>
      </c>
    </row>
    <row r="19" spans="3:8" ht="22.5" customHeight="1" x14ac:dyDescent="0.25">
      <c r="F19" s="12"/>
      <c r="G19" s="12"/>
      <c r="H19" s="12"/>
    </row>
    <row r="20" spans="3:8" ht="22.5" customHeight="1" x14ac:dyDescent="0.25">
      <c r="C20" s="18"/>
      <c r="F20" s="56" t="s">
        <v>1325</v>
      </c>
      <c r="G20" s="56"/>
      <c r="H20" s="56"/>
    </row>
    <row r="21" spans="3:8" ht="22.5" customHeight="1" x14ac:dyDescent="0.25">
      <c r="F21" s="62" t="s">
        <v>942</v>
      </c>
      <c r="G21" s="62"/>
      <c r="H21" s="62"/>
    </row>
  </sheetData>
  <mergeCells count="6">
    <mergeCell ref="A2:O2"/>
    <mergeCell ref="A3:O3"/>
    <mergeCell ref="A4:O4"/>
    <mergeCell ref="A5:O5"/>
    <mergeCell ref="F20:H20"/>
    <mergeCell ref="F21:H21"/>
  </mergeCells>
  <pageMargins left="0.7" right="0.7" top="0.75" bottom="0.75" header="0.3" footer="0.3"/>
  <pageSetup paperSize="5" scale="57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opLeftCell="A746" workbookViewId="0">
      <selection activeCell="E764" sqref="E764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21" bestFit="1" customWidth="1"/>
    <col min="8" max="8" width="11.5703125" style="21" bestFit="1" customWidth="1"/>
    <col min="9" max="9" width="18.28515625" style="21" bestFit="1" customWidth="1"/>
    <col min="10" max="13" width="14.85546875" style="21" bestFit="1" customWidth="1"/>
    <col min="14" max="14" width="15.85546875" style="21" bestFit="1" customWidth="1"/>
    <col min="15" max="15" width="16.5703125" style="21" bestFit="1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56" t="s">
        <v>778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22.5" customHeight="1" x14ac:dyDescent="0.25">
      <c r="A3" s="56" t="s">
        <v>779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2.5" customHeight="1" x14ac:dyDescent="0.25">
      <c r="A4" s="59" t="s">
        <v>780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ht="22.5" customHeight="1" x14ac:dyDescent="0.35">
      <c r="A5" s="61" t="s">
        <v>1394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ht="26.25" customHeight="1" x14ac:dyDescent="0.25">
      <c r="C6" s="24" t="s">
        <v>0</v>
      </c>
      <c r="D6" s="21" t="s">
        <v>1</v>
      </c>
      <c r="E6" s="21" t="s">
        <v>2</v>
      </c>
      <c r="F6" s="21" t="s">
        <v>3</v>
      </c>
      <c r="G6" s="21" t="s">
        <v>4</v>
      </c>
      <c r="J6" s="1"/>
      <c r="K6" s="1"/>
      <c r="L6" s="1"/>
      <c r="N6" s="21" t="s">
        <v>5</v>
      </c>
    </row>
    <row r="7" spans="1:15" ht="33.75" customHeight="1" x14ac:dyDescent="0.25">
      <c r="A7" s="23" t="s">
        <v>943</v>
      </c>
      <c r="B7" s="23" t="s">
        <v>7</v>
      </c>
      <c r="C7" s="23" t="s">
        <v>8</v>
      </c>
      <c r="D7" s="23" t="s">
        <v>9</v>
      </c>
      <c r="E7" s="23" t="s">
        <v>10</v>
      </c>
      <c r="F7" s="23" t="s">
        <v>781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3.75" customHeight="1" x14ac:dyDescent="0.25">
      <c r="A8" s="1">
        <v>1</v>
      </c>
      <c r="B8" s="4" t="s">
        <v>66</v>
      </c>
      <c r="C8" s="4" t="s">
        <v>1234</v>
      </c>
      <c r="D8" s="4" t="s">
        <v>1122</v>
      </c>
      <c r="E8" s="1" t="s">
        <v>1174</v>
      </c>
      <c r="F8" s="1" t="s">
        <v>783</v>
      </c>
      <c r="G8" s="21">
        <v>8750</v>
      </c>
      <c r="H8" s="21">
        <v>0</v>
      </c>
      <c r="I8" s="21">
        <f>+G8+H8</f>
        <v>8750</v>
      </c>
      <c r="J8" s="21">
        <f t="shared" ref="J8:J21" si="0">+I8*2.87%</f>
        <v>251.125</v>
      </c>
      <c r="K8" s="21">
        <v>0</v>
      </c>
      <c r="L8" s="21">
        <f t="shared" ref="L8:L21" si="1">+I8*3.04%</f>
        <v>266</v>
      </c>
      <c r="M8" s="21">
        <v>0</v>
      </c>
      <c r="N8" s="21">
        <f>+J8+K8+L8+M8</f>
        <v>517.125</v>
      </c>
      <c r="O8" s="21">
        <f>+I8-N8</f>
        <v>8232.875</v>
      </c>
    </row>
    <row r="9" spans="1:15" ht="33.75" customHeight="1" x14ac:dyDescent="0.25">
      <c r="A9" s="1">
        <v>2</v>
      </c>
      <c r="B9" s="4" t="s">
        <v>300</v>
      </c>
      <c r="C9" s="4" t="s">
        <v>1234</v>
      </c>
      <c r="D9" s="4" t="s">
        <v>1316</v>
      </c>
      <c r="E9" s="1" t="s">
        <v>1174</v>
      </c>
      <c r="F9" s="1" t="s">
        <v>782</v>
      </c>
      <c r="G9" s="27">
        <v>17950</v>
      </c>
      <c r="H9" s="27">
        <v>0</v>
      </c>
      <c r="I9" s="27">
        <v>17950</v>
      </c>
      <c r="J9" s="27">
        <v>515.16</v>
      </c>
      <c r="K9" s="27">
        <v>442.65</v>
      </c>
      <c r="L9" s="27">
        <v>545.67999999999995</v>
      </c>
      <c r="M9" s="27">
        <v>0</v>
      </c>
      <c r="N9" s="51">
        <f t="shared" ref="N9:N23" si="2">+J9+K9+L9+M9</f>
        <v>1503.4899999999998</v>
      </c>
      <c r="O9" s="51">
        <f t="shared" ref="O9:O23" si="3">+I9-N9</f>
        <v>16446.510000000002</v>
      </c>
    </row>
    <row r="10" spans="1:15" ht="39" customHeight="1" x14ac:dyDescent="0.25">
      <c r="A10" s="1">
        <v>3</v>
      </c>
      <c r="B10" s="4" t="s">
        <v>310</v>
      </c>
      <c r="C10" s="4" t="s">
        <v>142</v>
      </c>
      <c r="D10" s="1" t="s">
        <v>1172</v>
      </c>
      <c r="E10" s="1" t="s">
        <v>1174</v>
      </c>
      <c r="F10" s="1" t="s">
        <v>783</v>
      </c>
      <c r="G10" s="21">
        <v>70000</v>
      </c>
      <c r="H10" s="21">
        <v>0</v>
      </c>
      <c r="I10" s="21">
        <f>+G10+H10</f>
        <v>70000</v>
      </c>
      <c r="J10" s="21">
        <f t="shared" si="0"/>
        <v>2009</v>
      </c>
      <c r="K10" s="21">
        <v>14955.87</v>
      </c>
      <c r="L10" s="21">
        <f t="shared" si="1"/>
        <v>2128</v>
      </c>
      <c r="M10" s="21">
        <v>0</v>
      </c>
      <c r="N10" s="51">
        <f t="shared" si="2"/>
        <v>19092.870000000003</v>
      </c>
      <c r="O10" s="51">
        <f t="shared" si="3"/>
        <v>50907.13</v>
      </c>
    </row>
    <row r="11" spans="1:15" ht="35.25" customHeight="1" x14ac:dyDescent="0.25">
      <c r="A11" s="1">
        <v>4</v>
      </c>
      <c r="B11" s="4" t="s">
        <v>281</v>
      </c>
      <c r="C11" s="4" t="s">
        <v>1235</v>
      </c>
      <c r="D11" s="4" t="s">
        <v>1173</v>
      </c>
      <c r="E11" s="1" t="s">
        <v>1174</v>
      </c>
      <c r="F11" s="1" t="s">
        <v>783</v>
      </c>
      <c r="G11" s="21">
        <v>20000</v>
      </c>
      <c r="H11" s="21">
        <v>0</v>
      </c>
      <c r="I11" s="21">
        <f>+G11+H11</f>
        <v>20000</v>
      </c>
      <c r="J11" s="21">
        <f t="shared" si="0"/>
        <v>574</v>
      </c>
      <c r="K11" s="21">
        <v>3379.47</v>
      </c>
      <c r="L11" s="21">
        <f t="shared" si="1"/>
        <v>608</v>
      </c>
      <c r="M11" s="21">
        <v>0</v>
      </c>
      <c r="N11" s="51">
        <f t="shared" si="2"/>
        <v>4561.4699999999993</v>
      </c>
      <c r="O11" s="51">
        <f t="shared" si="3"/>
        <v>15438.53</v>
      </c>
    </row>
    <row r="12" spans="1:15" ht="36" customHeight="1" x14ac:dyDescent="0.25">
      <c r="A12" s="1">
        <v>5</v>
      </c>
      <c r="B12" s="4" t="s">
        <v>591</v>
      </c>
      <c r="C12" s="4" t="s">
        <v>1236</v>
      </c>
      <c r="D12" s="1" t="s">
        <v>1173</v>
      </c>
      <c r="E12" s="1" t="s">
        <v>1174</v>
      </c>
      <c r="F12" s="1" t="s">
        <v>782</v>
      </c>
      <c r="G12" s="21">
        <v>20000</v>
      </c>
      <c r="H12" s="21">
        <v>0</v>
      </c>
      <c r="I12" s="21">
        <f>+G12+H12</f>
        <v>20000</v>
      </c>
      <c r="J12" s="21">
        <f t="shared" si="0"/>
        <v>574</v>
      </c>
      <c r="K12" s="21">
        <v>3514.48</v>
      </c>
      <c r="L12" s="21">
        <f t="shared" si="1"/>
        <v>608</v>
      </c>
      <c r="M12" s="21">
        <v>0</v>
      </c>
      <c r="N12" s="51">
        <f t="shared" si="2"/>
        <v>4696.4799999999996</v>
      </c>
      <c r="O12" s="51">
        <f t="shared" si="3"/>
        <v>15303.52</v>
      </c>
    </row>
    <row r="13" spans="1:15" ht="60" x14ac:dyDescent="0.25">
      <c r="A13" s="1">
        <v>6</v>
      </c>
      <c r="B13" s="4" t="s">
        <v>26</v>
      </c>
      <c r="C13" s="4" t="s">
        <v>1237</v>
      </c>
      <c r="D13" s="1" t="s">
        <v>1238</v>
      </c>
      <c r="E13" s="1" t="s">
        <v>1174</v>
      </c>
      <c r="F13" s="1" t="s">
        <v>783</v>
      </c>
      <c r="G13" s="21">
        <v>20000</v>
      </c>
      <c r="H13" s="21">
        <v>0</v>
      </c>
      <c r="I13" s="21">
        <v>20000</v>
      </c>
      <c r="J13" s="21">
        <f t="shared" si="0"/>
        <v>574</v>
      </c>
      <c r="K13" s="21">
        <v>3514.48</v>
      </c>
      <c r="L13" s="21">
        <f t="shared" si="1"/>
        <v>608</v>
      </c>
      <c r="M13" s="21">
        <v>0</v>
      </c>
      <c r="N13" s="51">
        <f t="shared" si="2"/>
        <v>4696.4799999999996</v>
      </c>
      <c r="O13" s="51">
        <f t="shared" si="3"/>
        <v>15303.52</v>
      </c>
    </row>
    <row r="14" spans="1:15" ht="30" x14ac:dyDescent="0.25">
      <c r="A14" s="1">
        <v>7</v>
      </c>
      <c r="B14" s="4" t="s">
        <v>1370</v>
      </c>
      <c r="C14" s="4" t="s">
        <v>1110</v>
      </c>
      <c r="D14" s="1" t="s">
        <v>1371</v>
      </c>
      <c r="E14" s="1" t="s">
        <v>1174</v>
      </c>
      <c r="F14" s="1" t="s">
        <v>783</v>
      </c>
      <c r="G14" s="41">
        <v>40000</v>
      </c>
      <c r="H14" s="41"/>
      <c r="I14" s="41">
        <v>40000</v>
      </c>
      <c r="J14" s="41"/>
      <c r="K14" s="41"/>
      <c r="L14" s="41"/>
      <c r="M14" s="41"/>
      <c r="N14" s="51">
        <f t="shared" si="2"/>
        <v>0</v>
      </c>
      <c r="O14" s="51">
        <f t="shared" si="3"/>
        <v>40000</v>
      </c>
    </row>
    <row r="15" spans="1:15" ht="35.25" customHeight="1" x14ac:dyDescent="0.25">
      <c r="A15" s="1">
        <v>8</v>
      </c>
      <c r="B15" s="4" t="s">
        <v>1239</v>
      </c>
      <c r="C15" s="4" t="s">
        <v>1076</v>
      </c>
      <c r="D15" s="1" t="s">
        <v>1240</v>
      </c>
      <c r="E15" s="1" t="s">
        <v>1174</v>
      </c>
      <c r="F15" s="1" t="s">
        <v>782</v>
      </c>
      <c r="G15" s="21">
        <v>40000</v>
      </c>
      <c r="H15" s="21">
        <v>0</v>
      </c>
      <c r="I15" s="21">
        <f t="shared" ref="I15:I21" si="4">+G15+H15</f>
        <v>40000</v>
      </c>
      <c r="J15" s="21">
        <f t="shared" si="0"/>
        <v>1148</v>
      </c>
      <c r="K15" s="21">
        <v>6958.22</v>
      </c>
      <c r="L15" s="21">
        <f t="shared" si="1"/>
        <v>1216</v>
      </c>
      <c r="M15" s="21">
        <v>0</v>
      </c>
      <c r="N15" s="51">
        <f t="shared" si="2"/>
        <v>9322.2200000000012</v>
      </c>
      <c r="O15" s="51">
        <f t="shared" si="3"/>
        <v>30677.78</v>
      </c>
    </row>
    <row r="16" spans="1:15" ht="34.5" customHeight="1" x14ac:dyDescent="0.25">
      <c r="A16" s="1">
        <v>9</v>
      </c>
      <c r="B16" s="1" t="s">
        <v>417</v>
      </c>
      <c r="C16" s="4" t="s">
        <v>1215</v>
      </c>
      <c r="D16" s="1" t="s">
        <v>1241</v>
      </c>
      <c r="E16" s="1" t="s">
        <v>1174</v>
      </c>
      <c r="F16" s="1" t="s">
        <v>783</v>
      </c>
      <c r="G16" s="21">
        <v>60000</v>
      </c>
      <c r="H16" s="21">
        <v>0</v>
      </c>
      <c r="I16" s="21">
        <f t="shared" si="4"/>
        <v>60000</v>
      </c>
      <c r="J16" s="21">
        <f t="shared" si="0"/>
        <v>1722</v>
      </c>
      <c r="K16" s="21">
        <v>12603.62</v>
      </c>
      <c r="L16" s="21">
        <f t="shared" si="1"/>
        <v>1824</v>
      </c>
      <c r="M16" s="21">
        <v>0</v>
      </c>
      <c r="N16" s="51">
        <f t="shared" si="2"/>
        <v>16149.62</v>
      </c>
      <c r="O16" s="51">
        <f t="shared" si="3"/>
        <v>43850.38</v>
      </c>
    </row>
    <row r="17" spans="1:15" ht="32.25" customHeight="1" x14ac:dyDescent="0.25">
      <c r="A17" s="1">
        <v>10</v>
      </c>
      <c r="B17" s="1" t="s">
        <v>22</v>
      </c>
      <c r="C17" s="4" t="s">
        <v>1242</v>
      </c>
      <c r="D17" s="1" t="s">
        <v>1243</v>
      </c>
      <c r="E17" s="1" t="s">
        <v>1174</v>
      </c>
      <c r="F17" s="1" t="s">
        <v>782</v>
      </c>
      <c r="G17" s="21">
        <v>30000</v>
      </c>
      <c r="H17" s="21">
        <v>0</v>
      </c>
      <c r="I17" s="21">
        <f t="shared" si="4"/>
        <v>30000</v>
      </c>
      <c r="J17" s="21">
        <f t="shared" si="0"/>
        <v>861</v>
      </c>
      <c r="K17" s="21">
        <v>7056.75</v>
      </c>
      <c r="L17" s="21">
        <f t="shared" si="1"/>
        <v>912</v>
      </c>
      <c r="M17" s="21">
        <v>0</v>
      </c>
      <c r="N17" s="51">
        <f t="shared" si="2"/>
        <v>8829.75</v>
      </c>
      <c r="O17" s="51">
        <f t="shared" si="3"/>
        <v>21170.25</v>
      </c>
    </row>
    <row r="18" spans="1:15" ht="30" x14ac:dyDescent="0.25">
      <c r="A18" s="1">
        <v>11</v>
      </c>
      <c r="B18" s="1" t="s">
        <v>699</v>
      </c>
      <c r="C18" s="1" t="s">
        <v>1120</v>
      </c>
      <c r="D18" s="1" t="s">
        <v>1244</v>
      </c>
      <c r="E18" s="1" t="s">
        <v>1174</v>
      </c>
      <c r="F18" s="1" t="s">
        <v>782</v>
      </c>
      <c r="G18" s="21">
        <v>60000</v>
      </c>
      <c r="H18" s="21">
        <v>0</v>
      </c>
      <c r="I18" s="21">
        <f t="shared" si="4"/>
        <v>60000</v>
      </c>
      <c r="J18" s="21">
        <f t="shared" si="0"/>
        <v>1722</v>
      </c>
      <c r="K18" s="21">
        <v>12333.6</v>
      </c>
      <c r="L18" s="21">
        <f t="shared" si="1"/>
        <v>1824</v>
      </c>
      <c r="M18" s="21">
        <v>0</v>
      </c>
      <c r="N18" s="51">
        <f t="shared" si="2"/>
        <v>15879.6</v>
      </c>
      <c r="O18" s="51">
        <f t="shared" si="3"/>
        <v>44120.4</v>
      </c>
    </row>
    <row r="19" spans="1:15" ht="36" customHeight="1" x14ac:dyDescent="0.25">
      <c r="A19" s="1">
        <v>12</v>
      </c>
      <c r="B19" s="1" t="s">
        <v>646</v>
      </c>
      <c r="C19" s="1" t="s">
        <v>1214</v>
      </c>
      <c r="D19" s="1" t="s">
        <v>1245</v>
      </c>
      <c r="E19" s="1" t="s">
        <v>1174</v>
      </c>
      <c r="F19" s="1" t="s">
        <v>782</v>
      </c>
      <c r="G19" s="21">
        <v>60000</v>
      </c>
      <c r="H19" s="21">
        <v>0</v>
      </c>
      <c r="I19" s="21">
        <f t="shared" si="4"/>
        <v>60000</v>
      </c>
      <c r="J19" s="21">
        <f t="shared" si="0"/>
        <v>1722</v>
      </c>
      <c r="K19" s="21">
        <v>12603.62</v>
      </c>
      <c r="L19" s="21">
        <f t="shared" si="1"/>
        <v>1824</v>
      </c>
      <c r="M19" s="21">
        <v>0</v>
      </c>
      <c r="N19" s="51">
        <f t="shared" si="2"/>
        <v>16149.62</v>
      </c>
      <c r="O19" s="51">
        <f t="shared" si="3"/>
        <v>43850.38</v>
      </c>
    </row>
    <row r="20" spans="1:15" ht="36" customHeight="1" x14ac:dyDescent="0.25">
      <c r="A20" s="1">
        <v>13</v>
      </c>
      <c r="B20" s="4" t="s">
        <v>573</v>
      </c>
      <c r="C20" s="4" t="s">
        <v>1214</v>
      </c>
      <c r="D20" s="4" t="s">
        <v>1095</v>
      </c>
      <c r="E20" s="1" t="s">
        <v>1174</v>
      </c>
      <c r="F20" s="1" t="s">
        <v>783</v>
      </c>
      <c r="G20" s="21">
        <v>24000</v>
      </c>
      <c r="H20" s="21">
        <v>0</v>
      </c>
      <c r="I20" s="21">
        <f t="shared" si="4"/>
        <v>24000</v>
      </c>
      <c r="J20" s="21">
        <f t="shared" si="0"/>
        <v>688.8</v>
      </c>
      <c r="K20" s="21">
        <v>0</v>
      </c>
      <c r="L20" s="21">
        <f t="shared" si="1"/>
        <v>729.6</v>
      </c>
      <c r="M20" s="21">
        <v>0</v>
      </c>
      <c r="N20" s="51">
        <f t="shared" si="2"/>
        <v>1418.4</v>
      </c>
      <c r="O20" s="51">
        <f t="shared" si="3"/>
        <v>22581.599999999999</v>
      </c>
    </row>
    <row r="21" spans="1:15" ht="36" customHeight="1" x14ac:dyDescent="0.25">
      <c r="A21" s="1">
        <v>14</v>
      </c>
      <c r="B21" s="4" t="s">
        <v>108</v>
      </c>
      <c r="C21" s="4" t="s">
        <v>1221</v>
      </c>
      <c r="D21" s="4" t="s">
        <v>31</v>
      </c>
      <c r="E21" s="1" t="s">
        <v>1174</v>
      </c>
      <c r="F21" s="1" t="s">
        <v>782</v>
      </c>
      <c r="G21" s="27">
        <v>25000</v>
      </c>
      <c r="H21" s="27">
        <v>0</v>
      </c>
      <c r="I21" s="27">
        <f t="shared" si="4"/>
        <v>25000</v>
      </c>
      <c r="J21" s="27">
        <f t="shared" si="0"/>
        <v>717.5</v>
      </c>
      <c r="K21" s="27">
        <v>4455.38</v>
      </c>
      <c r="L21" s="27">
        <f t="shared" si="1"/>
        <v>760</v>
      </c>
      <c r="M21" s="27">
        <v>0</v>
      </c>
      <c r="N21" s="51">
        <f t="shared" si="2"/>
        <v>5932.88</v>
      </c>
      <c r="O21" s="51">
        <f t="shared" si="3"/>
        <v>19067.12</v>
      </c>
    </row>
    <row r="22" spans="1:15" ht="36" customHeight="1" x14ac:dyDescent="0.25">
      <c r="A22" s="1">
        <v>15</v>
      </c>
      <c r="B22" s="4" t="s">
        <v>521</v>
      </c>
      <c r="C22" s="4" t="s">
        <v>579</v>
      </c>
      <c r="D22" s="4" t="s">
        <v>1372</v>
      </c>
      <c r="E22" s="1" t="s">
        <v>1174</v>
      </c>
      <c r="F22" s="1" t="s">
        <v>782</v>
      </c>
      <c r="G22" s="27">
        <v>10000</v>
      </c>
      <c r="H22" s="27"/>
      <c r="I22" s="27">
        <v>10000</v>
      </c>
      <c r="J22" s="51">
        <f>+I22*2.87%</f>
        <v>287</v>
      </c>
      <c r="K22" s="51">
        <v>4456.38</v>
      </c>
      <c r="L22" s="51">
        <f>+I22*3.04%</f>
        <v>304</v>
      </c>
      <c r="M22" s="51">
        <v>0</v>
      </c>
      <c r="N22" s="51">
        <f t="shared" si="2"/>
        <v>5047.38</v>
      </c>
      <c r="O22" s="51">
        <f t="shared" si="3"/>
        <v>4952.62</v>
      </c>
    </row>
    <row r="23" spans="1:15" ht="36" customHeight="1" x14ac:dyDescent="0.25">
      <c r="A23" s="1">
        <v>16</v>
      </c>
      <c r="B23" s="4" t="s">
        <v>1373</v>
      </c>
      <c r="C23" s="4" t="s">
        <v>890</v>
      </c>
      <c r="D23" s="4" t="s">
        <v>1355</v>
      </c>
      <c r="E23" s="1" t="s">
        <v>1174</v>
      </c>
      <c r="F23" s="1" t="s">
        <v>1374</v>
      </c>
      <c r="G23" s="41">
        <v>24000</v>
      </c>
      <c r="H23" s="41"/>
      <c r="I23" s="41">
        <v>24000</v>
      </c>
      <c r="J23" s="51">
        <f>+I23*2.87%</f>
        <v>688.8</v>
      </c>
      <c r="K23" s="51">
        <v>4457.38</v>
      </c>
      <c r="L23" s="51">
        <f>+I23*3.04%</f>
        <v>729.6</v>
      </c>
      <c r="M23" s="51">
        <v>0</v>
      </c>
      <c r="N23" s="51">
        <f t="shared" si="2"/>
        <v>5875.7800000000007</v>
      </c>
      <c r="O23" s="51">
        <f t="shared" si="3"/>
        <v>18124.22</v>
      </c>
    </row>
    <row r="24" spans="1:15" ht="36" customHeight="1" x14ac:dyDescent="0.25">
      <c r="B24" s="4"/>
      <c r="C24" s="4"/>
      <c r="D24" s="4"/>
      <c r="G24" s="51"/>
      <c r="H24" s="51"/>
      <c r="I24" s="51"/>
      <c r="J24" s="51"/>
      <c r="K24" s="51"/>
      <c r="L24" s="51"/>
      <c r="M24" s="51"/>
      <c r="N24" s="51"/>
      <c r="O24" s="51"/>
    </row>
    <row r="25" spans="1:15" ht="22.5" customHeight="1" x14ac:dyDescent="0.25">
      <c r="A25" s="49"/>
      <c r="G25" s="10">
        <f t="shared" ref="G25:O25" si="5">SUM(G8:G23)</f>
        <v>529700</v>
      </c>
      <c r="H25" s="10">
        <f t="shared" si="5"/>
        <v>0</v>
      </c>
      <c r="I25" s="10">
        <f t="shared" si="5"/>
        <v>529700</v>
      </c>
      <c r="J25" s="10">
        <f t="shared" si="5"/>
        <v>14054.384999999998</v>
      </c>
      <c r="K25" s="10">
        <f t="shared" si="5"/>
        <v>90731.900000000009</v>
      </c>
      <c r="L25" s="10">
        <f t="shared" si="5"/>
        <v>14886.880000000001</v>
      </c>
      <c r="M25" s="10">
        <f t="shared" si="5"/>
        <v>0</v>
      </c>
      <c r="N25" s="10">
        <f t="shared" si="5"/>
        <v>119673.16500000001</v>
      </c>
      <c r="O25" s="10">
        <f t="shared" si="5"/>
        <v>410026.83499999996</v>
      </c>
    </row>
    <row r="26" spans="1:15" ht="22.5" customHeight="1" x14ac:dyDescent="0.25">
      <c r="G26" s="30"/>
      <c r="H26" s="30"/>
      <c r="I26" s="30"/>
      <c r="J26" s="30"/>
      <c r="K26" s="30"/>
      <c r="L26" s="30"/>
      <c r="M26" s="30"/>
      <c r="N26" s="30"/>
      <c r="O26" s="30"/>
    </row>
    <row r="27" spans="1:15" ht="22.5" customHeight="1" x14ac:dyDescent="0.25">
      <c r="G27" s="31"/>
      <c r="H27" s="31"/>
      <c r="I27" s="30"/>
      <c r="J27" s="30"/>
      <c r="K27" s="30"/>
      <c r="L27" s="30"/>
      <c r="M27" s="30"/>
      <c r="N27" s="30"/>
      <c r="O27" s="30"/>
    </row>
    <row r="28" spans="1:15" ht="22.5" customHeight="1" x14ac:dyDescent="0.25">
      <c r="F28" s="12"/>
      <c r="G28" s="12"/>
      <c r="H28" s="12"/>
    </row>
    <row r="29" spans="1:15" ht="22.5" customHeight="1" x14ac:dyDescent="0.25">
      <c r="F29" s="56" t="s">
        <v>1325</v>
      </c>
      <c r="G29" s="56"/>
      <c r="H29" s="56"/>
    </row>
    <row r="30" spans="1:15" ht="22.5" customHeight="1" x14ac:dyDescent="0.25">
      <c r="F30" s="62" t="s">
        <v>942</v>
      </c>
      <c r="G30" s="62"/>
      <c r="H30" s="62"/>
    </row>
  </sheetData>
  <mergeCells count="6">
    <mergeCell ref="A2:O2"/>
    <mergeCell ref="A3:O3"/>
    <mergeCell ref="A4:O4"/>
    <mergeCell ref="A5:O5"/>
    <mergeCell ref="F29:H29"/>
    <mergeCell ref="F30:H30"/>
  </mergeCells>
  <pageMargins left="0.7" right="0.7" top="0.75" bottom="0.75" header="0.3" footer="0.3"/>
  <pageSetup paperSize="5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9"/>
  <sheetViews>
    <sheetView topLeftCell="A27" workbookViewId="0">
      <selection activeCell="E764" sqref="E764"/>
    </sheetView>
  </sheetViews>
  <sheetFormatPr baseColWidth="10" defaultRowHeight="15" x14ac:dyDescent="0.25"/>
  <cols>
    <col min="1" max="1" width="4.28515625" style="1" customWidth="1"/>
    <col min="2" max="2" width="35.5703125" style="1" customWidth="1"/>
    <col min="3" max="3" width="34.5703125" style="1" customWidth="1"/>
    <col min="4" max="4" width="17.28515625" style="1" customWidth="1"/>
    <col min="5" max="5" width="21.5703125" style="1" customWidth="1"/>
    <col min="6" max="6" width="33.140625" style="37" bestFit="1" customWidth="1"/>
    <col min="7" max="7" width="18.140625" style="1" customWidth="1"/>
    <col min="8" max="8" width="11.140625" style="1" customWidth="1"/>
    <col min="9" max="9" width="13.5703125" style="1" customWidth="1"/>
    <col min="10" max="10" width="10.85546875" style="37" customWidth="1"/>
    <col min="11" max="11" width="11.42578125" style="1" customWidth="1"/>
    <col min="12" max="12" width="11.85546875" style="1" customWidth="1"/>
    <col min="13" max="13" width="13.7109375" style="1" customWidth="1"/>
    <col min="14" max="14" width="14.42578125" style="1" customWidth="1"/>
    <col min="15" max="15" width="10.7109375" style="1" customWidth="1"/>
    <col min="16" max="16" width="11.42578125" style="1"/>
    <col min="17" max="17" width="14.5703125" style="1" customWidth="1"/>
    <col min="18" max="16384" width="11.42578125" style="1"/>
  </cols>
  <sheetData>
    <row r="1" spans="1:15" ht="72.75" customHeight="1" x14ac:dyDescent="0.25"/>
    <row r="2" spans="1:15" x14ac:dyDescent="0.25">
      <c r="B2" s="56" t="s">
        <v>778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x14ac:dyDescent="0.25">
      <c r="B3" s="56" t="s">
        <v>779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15.75" x14ac:dyDescent="0.25">
      <c r="B4" s="59" t="s">
        <v>780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ht="21" x14ac:dyDescent="0.35">
      <c r="A5" s="61" t="s">
        <v>1395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ht="30" x14ac:dyDescent="0.25">
      <c r="D6" s="24" t="s">
        <v>0</v>
      </c>
      <c r="E6" s="26" t="s">
        <v>1</v>
      </c>
      <c r="F6" s="36" t="s">
        <v>2</v>
      </c>
      <c r="G6" s="21"/>
      <c r="H6" s="21" t="s">
        <v>5</v>
      </c>
      <c r="I6" s="21"/>
      <c r="J6" s="35"/>
      <c r="K6" s="21"/>
      <c r="L6" s="21"/>
      <c r="M6" s="21"/>
      <c r="N6" s="21"/>
      <c r="O6" s="21"/>
    </row>
    <row r="7" spans="1:15" ht="30" x14ac:dyDescent="0.25">
      <c r="A7" s="23" t="s">
        <v>943</v>
      </c>
      <c r="B7" s="23" t="s">
        <v>7</v>
      </c>
      <c r="C7" s="23" t="s">
        <v>8</v>
      </c>
      <c r="D7" s="23" t="s">
        <v>9</v>
      </c>
      <c r="E7" s="23" t="s">
        <v>10</v>
      </c>
      <c r="F7" s="3" t="s">
        <v>781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28.5" customHeight="1" x14ac:dyDescent="0.25">
      <c r="A8" s="1">
        <v>1</v>
      </c>
      <c r="B8" s="1" t="s">
        <v>999</v>
      </c>
      <c r="C8" s="1" t="s">
        <v>1229</v>
      </c>
      <c r="D8" s="1" t="s">
        <v>1000</v>
      </c>
      <c r="E8" s="1" t="s">
        <v>947</v>
      </c>
      <c r="F8" s="37" t="s">
        <v>782</v>
      </c>
      <c r="G8" s="21">
        <v>35000</v>
      </c>
      <c r="H8" s="21">
        <v>0</v>
      </c>
      <c r="I8" s="21">
        <f t="shared" ref="I8:I43" si="0">+G8+H8</f>
        <v>35000</v>
      </c>
      <c r="J8" s="35">
        <f t="shared" ref="J8:J47" si="1">+I8*2.87%</f>
        <v>1004.5</v>
      </c>
      <c r="K8" s="21">
        <v>0</v>
      </c>
      <c r="L8" s="21">
        <f t="shared" ref="L8:L47" si="2">+I8*3.04%</f>
        <v>1064</v>
      </c>
      <c r="M8" s="21">
        <f>25+2250</f>
        <v>2275</v>
      </c>
      <c r="N8" s="21">
        <f t="shared" ref="N8:N44" si="3">+J8+K8+L8+M8</f>
        <v>4343.5</v>
      </c>
      <c r="O8" s="21">
        <f>+I8-N8</f>
        <v>30656.5</v>
      </c>
    </row>
    <row r="9" spans="1:15" ht="30" x14ac:dyDescent="0.25">
      <c r="A9" s="1">
        <v>2</v>
      </c>
      <c r="B9" s="1" t="s">
        <v>1140</v>
      </c>
      <c r="C9" s="1" t="s">
        <v>685</v>
      </c>
      <c r="D9" s="1" t="s">
        <v>21</v>
      </c>
      <c r="E9" s="1" t="s">
        <v>947</v>
      </c>
      <c r="F9" s="37" t="s">
        <v>782</v>
      </c>
      <c r="G9" s="21">
        <v>50000</v>
      </c>
      <c r="H9" s="21">
        <v>0</v>
      </c>
      <c r="I9" s="21">
        <f>+G9+H9</f>
        <v>50000</v>
      </c>
      <c r="J9" s="35">
        <f>+I9*2.87%</f>
        <v>1435</v>
      </c>
      <c r="K9" s="21">
        <v>1854</v>
      </c>
      <c r="L9" s="21">
        <f>+I9*3.04%</f>
        <v>1520</v>
      </c>
      <c r="M9" s="21">
        <f>1659+25</f>
        <v>1684</v>
      </c>
      <c r="N9" s="21">
        <f>+J9+K9+L9+M9</f>
        <v>6493</v>
      </c>
      <c r="O9" s="21">
        <f>+I9-N9</f>
        <v>43507</v>
      </c>
    </row>
    <row r="10" spans="1:15" ht="45" x14ac:dyDescent="0.25">
      <c r="A10" s="1">
        <v>3</v>
      </c>
      <c r="B10" s="1" t="s">
        <v>1001</v>
      </c>
      <c r="C10" s="1" t="s">
        <v>1229</v>
      </c>
      <c r="D10" s="1" t="s">
        <v>1002</v>
      </c>
      <c r="E10" s="1" t="s">
        <v>947</v>
      </c>
      <c r="F10" s="37" t="s">
        <v>782</v>
      </c>
      <c r="G10" s="21">
        <v>35000</v>
      </c>
      <c r="H10" s="21">
        <v>0</v>
      </c>
      <c r="I10" s="21">
        <f t="shared" si="0"/>
        <v>35000</v>
      </c>
      <c r="J10" s="35">
        <f t="shared" si="1"/>
        <v>1004.5</v>
      </c>
      <c r="K10" s="21">
        <v>0</v>
      </c>
      <c r="L10" s="21">
        <f t="shared" si="2"/>
        <v>1064</v>
      </c>
      <c r="M10" s="21">
        <v>25</v>
      </c>
      <c r="N10" s="21">
        <f t="shared" si="3"/>
        <v>2093.5</v>
      </c>
      <c r="O10" s="21">
        <f t="shared" ref="O10:O44" si="4">+I10-N10</f>
        <v>32906.5</v>
      </c>
    </row>
    <row r="11" spans="1:15" ht="30" x14ac:dyDescent="0.25">
      <c r="A11" s="1">
        <v>4</v>
      </c>
      <c r="B11" s="4" t="s">
        <v>864</v>
      </c>
      <c r="C11" s="4" t="s">
        <v>1264</v>
      </c>
      <c r="D11" s="4" t="s">
        <v>855</v>
      </c>
      <c r="E11" s="4" t="s">
        <v>776</v>
      </c>
      <c r="F11" s="4" t="s">
        <v>783</v>
      </c>
      <c r="G11" s="5">
        <v>50000</v>
      </c>
      <c r="H11" s="5">
        <v>0</v>
      </c>
      <c r="I11" s="5">
        <f t="shared" si="0"/>
        <v>50000</v>
      </c>
      <c r="J11" s="5">
        <f t="shared" si="1"/>
        <v>1435</v>
      </c>
      <c r="K11" s="5">
        <v>1854</v>
      </c>
      <c r="L11" s="5">
        <f t="shared" si="2"/>
        <v>1520</v>
      </c>
      <c r="M11" s="5">
        <v>25</v>
      </c>
      <c r="N11" s="5">
        <f t="shared" si="3"/>
        <v>4834</v>
      </c>
      <c r="O11" s="5">
        <f t="shared" si="4"/>
        <v>45166</v>
      </c>
    </row>
    <row r="12" spans="1:15" ht="30" x14ac:dyDescent="0.25">
      <c r="A12" s="1">
        <v>5</v>
      </c>
      <c r="B12" s="1" t="s">
        <v>1138</v>
      </c>
      <c r="C12" s="1" t="s">
        <v>1230</v>
      </c>
      <c r="D12" s="1" t="s">
        <v>94</v>
      </c>
      <c r="E12" s="1" t="s">
        <v>947</v>
      </c>
      <c r="F12" s="37" t="s">
        <v>783</v>
      </c>
      <c r="G12" s="21">
        <v>35000</v>
      </c>
      <c r="H12" s="21">
        <v>0</v>
      </c>
      <c r="I12" s="21">
        <f t="shared" si="0"/>
        <v>35000</v>
      </c>
      <c r="J12" s="35">
        <f t="shared" si="1"/>
        <v>1004.5</v>
      </c>
      <c r="K12" s="21">
        <v>0</v>
      </c>
      <c r="L12" s="21">
        <f t="shared" si="2"/>
        <v>1064</v>
      </c>
      <c r="M12" s="21">
        <v>25</v>
      </c>
      <c r="N12" s="21">
        <f t="shared" si="3"/>
        <v>2093.5</v>
      </c>
      <c r="O12" s="21">
        <f t="shared" si="4"/>
        <v>32906.5</v>
      </c>
    </row>
    <row r="13" spans="1:15" ht="30" x14ac:dyDescent="0.25">
      <c r="A13" s="1">
        <v>6</v>
      </c>
      <c r="B13" s="1" t="s">
        <v>1005</v>
      </c>
      <c r="C13" s="1" t="s">
        <v>1231</v>
      </c>
      <c r="D13" s="1" t="s">
        <v>45</v>
      </c>
      <c r="E13" s="1" t="s">
        <v>947</v>
      </c>
      <c r="F13" s="37" t="s">
        <v>783</v>
      </c>
      <c r="G13" s="21">
        <v>25000</v>
      </c>
      <c r="H13" s="21">
        <v>0</v>
      </c>
      <c r="I13" s="21">
        <f t="shared" si="0"/>
        <v>25000</v>
      </c>
      <c r="J13" s="35">
        <f t="shared" si="1"/>
        <v>717.5</v>
      </c>
      <c r="K13" s="21">
        <v>0</v>
      </c>
      <c r="L13" s="21">
        <f t="shared" si="2"/>
        <v>760</v>
      </c>
      <c r="M13" s="21">
        <v>25</v>
      </c>
      <c r="N13" s="21">
        <f t="shared" si="3"/>
        <v>1502.5</v>
      </c>
      <c r="O13" s="21">
        <f t="shared" si="4"/>
        <v>23497.5</v>
      </c>
    </row>
    <row r="14" spans="1:15" ht="43.5" customHeight="1" x14ac:dyDescent="0.25">
      <c r="A14" s="1">
        <v>7</v>
      </c>
      <c r="B14" s="1" t="s">
        <v>998</v>
      </c>
      <c r="C14" s="1" t="s">
        <v>1221</v>
      </c>
      <c r="D14" s="1" t="s">
        <v>94</v>
      </c>
      <c r="E14" s="1" t="s">
        <v>947</v>
      </c>
      <c r="F14" s="37" t="s">
        <v>782</v>
      </c>
      <c r="G14" s="21">
        <v>35000</v>
      </c>
      <c r="H14" s="21">
        <v>0</v>
      </c>
      <c r="I14" s="21">
        <f>+G14+H14</f>
        <v>35000</v>
      </c>
      <c r="J14" s="35">
        <f>+I14*2.87%</f>
        <v>1004.5</v>
      </c>
      <c r="K14" s="21">
        <v>0</v>
      </c>
      <c r="L14" s="21">
        <f>+I14*3.04%</f>
        <v>1064</v>
      </c>
      <c r="M14" s="21">
        <v>25</v>
      </c>
      <c r="N14" s="21">
        <f>+J14+K14+L14+M14</f>
        <v>2093.5</v>
      </c>
      <c r="O14" s="21">
        <f>+I14-N14</f>
        <v>32906.5</v>
      </c>
    </row>
    <row r="15" spans="1:15" ht="30" x14ac:dyDescent="0.25">
      <c r="A15" s="1">
        <v>8</v>
      </c>
      <c r="B15" s="1" t="s">
        <v>1008</v>
      </c>
      <c r="C15" s="1" t="s">
        <v>1221</v>
      </c>
      <c r="D15" s="1" t="s">
        <v>525</v>
      </c>
      <c r="E15" s="1" t="s">
        <v>947</v>
      </c>
      <c r="F15" s="37" t="s">
        <v>782</v>
      </c>
      <c r="G15" s="21">
        <v>15000</v>
      </c>
      <c r="H15" s="21">
        <v>0</v>
      </c>
      <c r="I15" s="21">
        <f t="shared" si="0"/>
        <v>15000</v>
      </c>
      <c r="J15" s="35">
        <f t="shared" si="1"/>
        <v>430.5</v>
      </c>
      <c r="K15" s="21">
        <v>0</v>
      </c>
      <c r="L15" s="21">
        <f t="shared" si="2"/>
        <v>456</v>
      </c>
      <c r="M15" s="21">
        <v>25</v>
      </c>
      <c r="N15" s="21">
        <f t="shared" si="3"/>
        <v>911.5</v>
      </c>
      <c r="O15" s="21">
        <f t="shared" si="4"/>
        <v>14088.5</v>
      </c>
    </row>
    <row r="16" spans="1:15" ht="30" x14ac:dyDescent="0.25">
      <c r="A16" s="1">
        <v>9</v>
      </c>
      <c r="B16" s="1" t="s">
        <v>1009</v>
      </c>
      <c r="C16" s="1" t="s">
        <v>1221</v>
      </c>
      <c r="D16" s="1" t="s">
        <v>525</v>
      </c>
      <c r="E16" s="1" t="s">
        <v>947</v>
      </c>
      <c r="F16" s="37" t="s">
        <v>782</v>
      </c>
      <c r="G16" s="21">
        <v>15000</v>
      </c>
      <c r="H16" s="21">
        <v>0</v>
      </c>
      <c r="I16" s="21">
        <f t="shared" si="0"/>
        <v>15000</v>
      </c>
      <c r="J16" s="35">
        <f t="shared" si="1"/>
        <v>430.5</v>
      </c>
      <c r="K16" s="21">
        <v>0</v>
      </c>
      <c r="L16" s="21">
        <f t="shared" si="2"/>
        <v>456</v>
      </c>
      <c r="M16" s="21">
        <f>25+1512.45</f>
        <v>1537.45</v>
      </c>
      <c r="N16" s="21">
        <f>+J16+K16+L16+M16</f>
        <v>2423.9499999999998</v>
      </c>
      <c r="O16" s="21">
        <f t="shared" si="4"/>
        <v>12576.05</v>
      </c>
    </row>
    <row r="17" spans="1:15" ht="30" x14ac:dyDescent="0.25">
      <c r="A17" s="1">
        <v>10</v>
      </c>
      <c r="B17" s="1" t="s">
        <v>1139</v>
      </c>
      <c r="C17" s="1" t="s">
        <v>1221</v>
      </c>
      <c r="D17" s="1" t="s">
        <v>21</v>
      </c>
      <c r="E17" s="1" t="s">
        <v>947</v>
      </c>
      <c r="F17" s="37" t="s">
        <v>782</v>
      </c>
      <c r="G17" s="21">
        <v>40000</v>
      </c>
      <c r="H17" s="21">
        <v>0</v>
      </c>
      <c r="I17" s="21">
        <f t="shared" si="0"/>
        <v>40000</v>
      </c>
      <c r="J17" s="35">
        <f t="shared" si="1"/>
        <v>1148</v>
      </c>
      <c r="K17" s="21">
        <v>442.65</v>
      </c>
      <c r="L17" s="21">
        <f t="shared" si="2"/>
        <v>1216</v>
      </c>
      <c r="M17" s="21">
        <v>25</v>
      </c>
      <c r="N17" s="21">
        <f t="shared" si="3"/>
        <v>2831.65</v>
      </c>
      <c r="O17" s="21">
        <f t="shared" si="4"/>
        <v>37168.35</v>
      </c>
    </row>
    <row r="18" spans="1:15" ht="30" x14ac:dyDescent="0.25">
      <c r="A18" s="1">
        <v>11</v>
      </c>
      <c r="B18" s="1" t="s">
        <v>1363</v>
      </c>
      <c r="C18" s="1" t="s">
        <v>1364</v>
      </c>
      <c r="D18" s="1" t="s">
        <v>869</v>
      </c>
      <c r="E18" s="1" t="s">
        <v>947</v>
      </c>
      <c r="F18" s="41" t="s">
        <v>782</v>
      </c>
      <c r="G18" s="41">
        <v>50000</v>
      </c>
      <c r="H18" s="41"/>
      <c r="I18" s="41">
        <v>50000</v>
      </c>
      <c r="J18" s="41">
        <f t="shared" si="1"/>
        <v>1435</v>
      </c>
      <c r="K18" s="41">
        <v>1854</v>
      </c>
      <c r="L18" s="41">
        <f>+I18*3.04%</f>
        <v>1520</v>
      </c>
      <c r="M18" s="41">
        <v>25</v>
      </c>
      <c r="N18" s="41">
        <f t="shared" ref="N18:N25" si="5">+J18+K18+L18+M18</f>
        <v>4834</v>
      </c>
      <c r="O18" s="41">
        <f t="shared" ref="O18:O25" si="6">+I18-N18</f>
        <v>45166</v>
      </c>
    </row>
    <row r="19" spans="1:15" ht="30" x14ac:dyDescent="0.25">
      <c r="A19" s="1">
        <v>12</v>
      </c>
      <c r="B19" s="1" t="s">
        <v>1365</v>
      </c>
      <c r="C19" s="1" t="s">
        <v>1366</v>
      </c>
      <c r="D19" s="1" t="s">
        <v>869</v>
      </c>
      <c r="E19" s="1" t="s">
        <v>947</v>
      </c>
      <c r="F19" s="41" t="s">
        <v>782</v>
      </c>
      <c r="G19" s="41">
        <v>50000</v>
      </c>
      <c r="H19" s="41"/>
      <c r="I19" s="41">
        <v>50000</v>
      </c>
      <c r="J19" s="41">
        <f>+I19*2.87%</f>
        <v>1435</v>
      </c>
      <c r="K19" s="41">
        <v>1854</v>
      </c>
      <c r="L19" s="41">
        <f t="shared" si="2"/>
        <v>1520</v>
      </c>
      <c r="M19" s="41">
        <v>25</v>
      </c>
      <c r="N19" s="41">
        <f t="shared" si="5"/>
        <v>4834</v>
      </c>
      <c r="O19" s="41">
        <f t="shared" si="6"/>
        <v>45166</v>
      </c>
    </row>
    <row r="20" spans="1:15" ht="30" x14ac:dyDescent="0.25">
      <c r="A20" s="1">
        <v>13</v>
      </c>
      <c r="B20" s="1" t="s">
        <v>1367</v>
      </c>
      <c r="C20" s="1" t="s">
        <v>1366</v>
      </c>
      <c r="D20" s="1" t="s">
        <v>869</v>
      </c>
      <c r="E20" s="1" t="s">
        <v>947</v>
      </c>
      <c r="F20" s="41" t="s">
        <v>782</v>
      </c>
      <c r="G20" s="41">
        <v>50000</v>
      </c>
      <c r="H20" s="41"/>
      <c r="I20" s="41">
        <v>50000</v>
      </c>
      <c r="J20" s="41">
        <f t="shared" si="1"/>
        <v>1435</v>
      </c>
      <c r="K20" s="41">
        <v>1854</v>
      </c>
      <c r="L20" s="41">
        <f t="shared" si="2"/>
        <v>1520</v>
      </c>
      <c r="M20" s="41">
        <v>25</v>
      </c>
      <c r="N20" s="41">
        <f t="shared" si="5"/>
        <v>4834</v>
      </c>
      <c r="O20" s="41">
        <f t="shared" si="6"/>
        <v>45166</v>
      </c>
    </row>
    <row r="21" spans="1:15" ht="30" x14ac:dyDescent="0.25">
      <c r="A21" s="1">
        <v>14</v>
      </c>
      <c r="B21" s="1" t="s">
        <v>1010</v>
      </c>
      <c r="C21" s="1" t="s">
        <v>1221</v>
      </c>
      <c r="D21" s="1" t="s">
        <v>525</v>
      </c>
      <c r="E21" s="1" t="s">
        <v>947</v>
      </c>
      <c r="F21" s="37" t="s">
        <v>783</v>
      </c>
      <c r="G21" s="21">
        <v>15000</v>
      </c>
      <c r="H21" s="21">
        <v>0</v>
      </c>
      <c r="I21" s="21">
        <f>+G21+H21</f>
        <v>15000</v>
      </c>
      <c r="J21" s="35">
        <f>+I21*2.87%</f>
        <v>430.5</v>
      </c>
      <c r="K21" s="21">
        <v>0</v>
      </c>
      <c r="L21" s="21">
        <f>+I21*3.04%</f>
        <v>456</v>
      </c>
      <c r="M21" s="21">
        <v>25</v>
      </c>
      <c r="N21" s="21">
        <f t="shared" si="5"/>
        <v>911.5</v>
      </c>
      <c r="O21" s="21">
        <f t="shared" si="6"/>
        <v>14088.5</v>
      </c>
    </row>
    <row r="22" spans="1:15" ht="30" x14ac:dyDescent="0.25">
      <c r="A22" s="1">
        <v>15</v>
      </c>
      <c r="B22" s="4" t="s">
        <v>871</v>
      </c>
      <c r="C22" s="4" t="s">
        <v>1221</v>
      </c>
      <c r="D22" s="4" t="s">
        <v>855</v>
      </c>
      <c r="E22" s="4" t="s">
        <v>947</v>
      </c>
      <c r="F22" s="4" t="s">
        <v>790</v>
      </c>
      <c r="G22" s="5">
        <v>50000</v>
      </c>
      <c r="H22" s="5">
        <v>0</v>
      </c>
      <c r="I22" s="5">
        <f>+G22+H22</f>
        <v>50000</v>
      </c>
      <c r="J22" s="5">
        <f>+I22*2.87%</f>
        <v>1435</v>
      </c>
      <c r="K22" s="5">
        <v>1854</v>
      </c>
      <c r="L22" s="5">
        <f>+I22*3.04%</f>
        <v>1520</v>
      </c>
      <c r="M22" s="5">
        <f>25+7207.28</f>
        <v>7232.28</v>
      </c>
      <c r="N22" s="5">
        <f t="shared" si="5"/>
        <v>12041.279999999999</v>
      </c>
      <c r="O22" s="5">
        <f t="shared" si="6"/>
        <v>37958.720000000001</v>
      </c>
    </row>
    <row r="23" spans="1:15" ht="30" x14ac:dyDescent="0.25">
      <c r="A23" s="1">
        <v>16</v>
      </c>
      <c r="B23" s="1" t="s">
        <v>1003</v>
      </c>
      <c r="C23" s="1" t="s">
        <v>1220</v>
      </c>
      <c r="D23" s="1" t="s">
        <v>1004</v>
      </c>
      <c r="E23" s="1" t="s">
        <v>947</v>
      </c>
      <c r="F23" s="37" t="s">
        <v>782</v>
      </c>
      <c r="G23" s="21">
        <v>15000</v>
      </c>
      <c r="H23" s="21">
        <v>0</v>
      </c>
      <c r="I23" s="21">
        <f>+G23+H23</f>
        <v>15000</v>
      </c>
      <c r="J23" s="35">
        <f>+I23*2.87%</f>
        <v>430.5</v>
      </c>
      <c r="K23" s="21">
        <v>0</v>
      </c>
      <c r="L23" s="21">
        <f>+I23*3.04%</f>
        <v>456</v>
      </c>
      <c r="M23" s="21">
        <v>25</v>
      </c>
      <c r="N23" s="21">
        <f t="shared" si="5"/>
        <v>911.5</v>
      </c>
      <c r="O23" s="21">
        <f t="shared" si="6"/>
        <v>14088.5</v>
      </c>
    </row>
    <row r="24" spans="1:15" ht="30" x14ac:dyDescent="0.25">
      <c r="A24" s="1">
        <v>17</v>
      </c>
      <c r="B24" s="1" t="s">
        <v>1006</v>
      </c>
      <c r="C24" s="44" t="s">
        <v>1220</v>
      </c>
      <c r="D24" s="1" t="s">
        <v>1004</v>
      </c>
      <c r="E24" s="1" t="s">
        <v>947</v>
      </c>
      <c r="F24" s="37" t="s">
        <v>782</v>
      </c>
      <c r="G24" s="21">
        <v>15000</v>
      </c>
      <c r="H24" s="21">
        <v>0</v>
      </c>
      <c r="I24" s="21">
        <f>+G24+H24</f>
        <v>15000</v>
      </c>
      <c r="J24" s="35">
        <f>+I24*2.87%</f>
        <v>430.5</v>
      </c>
      <c r="K24" s="21">
        <v>0</v>
      </c>
      <c r="L24" s="21">
        <f>+I24*3.04%</f>
        <v>456</v>
      </c>
      <c r="M24" s="21">
        <v>25</v>
      </c>
      <c r="N24" s="21">
        <f t="shared" si="5"/>
        <v>911.5</v>
      </c>
      <c r="O24" s="21">
        <f t="shared" si="6"/>
        <v>14088.5</v>
      </c>
    </row>
    <row r="25" spans="1:15" ht="30" x14ac:dyDescent="0.25">
      <c r="A25" s="1">
        <v>18</v>
      </c>
      <c r="B25" s="1" t="s">
        <v>1007</v>
      </c>
      <c r="C25" s="44" t="s">
        <v>1220</v>
      </c>
      <c r="D25" s="1" t="s">
        <v>1004</v>
      </c>
      <c r="E25" s="1" t="s">
        <v>947</v>
      </c>
      <c r="F25" s="37" t="s">
        <v>782</v>
      </c>
      <c r="G25" s="21">
        <v>15000</v>
      </c>
      <c r="H25" s="21">
        <v>0</v>
      </c>
      <c r="I25" s="21">
        <f>+G25+H25</f>
        <v>15000</v>
      </c>
      <c r="J25" s="35">
        <f>+I25*2.87%</f>
        <v>430.5</v>
      </c>
      <c r="K25" s="21">
        <v>0</v>
      </c>
      <c r="L25" s="21">
        <f>+I25*3.04%</f>
        <v>456</v>
      </c>
      <c r="M25" s="21">
        <v>25</v>
      </c>
      <c r="N25" s="21">
        <f t="shared" si="5"/>
        <v>911.5</v>
      </c>
      <c r="O25" s="21">
        <f t="shared" si="6"/>
        <v>14088.5</v>
      </c>
    </row>
    <row r="26" spans="1:15" ht="30" x14ac:dyDescent="0.25">
      <c r="A26" s="1">
        <v>19</v>
      </c>
      <c r="B26" s="1" t="s">
        <v>1011</v>
      </c>
      <c r="C26" s="1" t="s">
        <v>1220</v>
      </c>
      <c r="D26" s="1" t="s">
        <v>1012</v>
      </c>
      <c r="E26" s="1" t="s">
        <v>947</v>
      </c>
      <c r="F26" s="37" t="s">
        <v>782</v>
      </c>
      <c r="G26" s="21">
        <v>11000</v>
      </c>
      <c r="H26" s="21">
        <v>0</v>
      </c>
      <c r="I26" s="21">
        <f t="shared" si="0"/>
        <v>11000</v>
      </c>
      <c r="J26" s="35">
        <f t="shared" si="1"/>
        <v>315.7</v>
      </c>
      <c r="K26" s="21">
        <v>0</v>
      </c>
      <c r="L26" s="21">
        <f t="shared" si="2"/>
        <v>334.4</v>
      </c>
      <c r="M26" s="21">
        <v>25</v>
      </c>
      <c r="N26" s="21">
        <f t="shared" si="3"/>
        <v>675.09999999999991</v>
      </c>
      <c r="O26" s="21">
        <f t="shared" si="4"/>
        <v>10324.9</v>
      </c>
    </row>
    <row r="27" spans="1:15" ht="30" x14ac:dyDescent="0.25">
      <c r="A27" s="1">
        <v>20</v>
      </c>
      <c r="B27" s="1" t="s">
        <v>1013</v>
      </c>
      <c r="C27" s="1" t="s">
        <v>1220</v>
      </c>
      <c r="D27" s="1" t="s">
        <v>1012</v>
      </c>
      <c r="E27" s="1" t="s">
        <v>947</v>
      </c>
      <c r="F27" s="37" t="s">
        <v>782</v>
      </c>
      <c r="G27" s="21">
        <v>11000</v>
      </c>
      <c r="H27" s="21">
        <v>0</v>
      </c>
      <c r="I27" s="21">
        <f t="shared" si="0"/>
        <v>11000</v>
      </c>
      <c r="J27" s="35">
        <f t="shared" si="1"/>
        <v>315.7</v>
      </c>
      <c r="K27" s="21">
        <v>0</v>
      </c>
      <c r="L27" s="21">
        <f t="shared" si="2"/>
        <v>334.4</v>
      </c>
      <c r="M27" s="21">
        <v>25</v>
      </c>
      <c r="N27" s="21">
        <f t="shared" si="3"/>
        <v>675.09999999999991</v>
      </c>
      <c r="O27" s="21">
        <f t="shared" si="4"/>
        <v>10324.9</v>
      </c>
    </row>
    <row r="28" spans="1:15" ht="30" x14ac:dyDescent="0.25">
      <c r="A28" s="1">
        <v>21</v>
      </c>
      <c r="B28" s="1" t="s">
        <v>1014</v>
      </c>
      <c r="C28" s="1" t="s">
        <v>1220</v>
      </c>
      <c r="D28" s="1" t="s">
        <v>1012</v>
      </c>
      <c r="E28" s="1" t="s">
        <v>947</v>
      </c>
      <c r="F28" s="37" t="s">
        <v>782</v>
      </c>
      <c r="G28" s="21">
        <v>11000</v>
      </c>
      <c r="H28" s="21">
        <v>0</v>
      </c>
      <c r="I28" s="21">
        <f t="shared" si="0"/>
        <v>11000</v>
      </c>
      <c r="J28" s="35">
        <f t="shared" si="1"/>
        <v>315.7</v>
      </c>
      <c r="K28" s="21">
        <v>0</v>
      </c>
      <c r="L28" s="21">
        <f t="shared" si="2"/>
        <v>334.4</v>
      </c>
      <c r="M28" s="21">
        <v>25</v>
      </c>
      <c r="N28" s="21">
        <f t="shared" si="3"/>
        <v>675.09999999999991</v>
      </c>
      <c r="O28" s="21">
        <f t="shared" si="4"/>
        <v>10324.9</v>
      </c>
    </row>
    <row r="29" spans="1:15" ht="30" x14ac:dyDescent="0.25">
      <c r="A29" s="1">
        <v>22</v>
      </c>
      <c r="B29" s="1" t="s">
        <v>1015</v>
      </c>
      <c r="C29" s="1" t="s">
        <v>1220</v>
      </c>
      <c r="D29" s="1" t="s">
        <v>94</v>
      </c>
      <c r="E29" s="1" t="s">
        <v>947</v>
      </c>
      <c r="F29" s="37" t="s">
        <v>782</v>
      </c>
      <c r="G29" s="21">
        <v>35000</v>
      </c>
      <c r="H29" s="21">
        <v>0</v>
      </c>
      <c r="I29" s="21">
        <f t="shared" si="0"/>
        <v>35000</v>
      </c>
      <c r="J29" s="35">
        <f t="shared" si="1"/>
        <v>1004.5</v>
      </c>
      <c r="K29" s="21">
        <v>0</v>
      </c>
      <c r="L29" s="21">
        <f t="shared" si="2"/>
        <v>1064</v>
      </c>
      <c r="M29" s="21">
        <v>25</v>
      </c>
      <c r="N29" s="21">
        <f t="shared" si="3"/>
        <v>2093.5</v>
      </c>
      <c r="O29" s="21">
        <f t="shared" si="4"/>
        <v>32906.5</v>
      </c>
    </row>
    <row r="30" spans="1:15" ht="30" x14ac:dyDescent="0.25">
      <c r="A30" s="1">
        <v>23</v>
      </c>
      <c r="B30" s="1" t="s">
        <v>1016</v>
      </c>
      <c r="C30" s="1" t="s">
        <v>1220</v>
      </c>
      <c r="D30" s="1" t="s">
        <v>1012</v>
      </c>
      <c r="E30" s="1" t="s">
        <v>947</v>
      </c>
      <c r="F30" s="37" t="s">
        <v>782</v>
      </c>
      <c r="G30" s="21">
        <v>11000</v>
      </c>
      <c r="H30" s="21">
        <v>0</v>
      </c>
      <c r="I30" s="21">
        <f t="shared" si="0"/>
        <v>11000</v>
      </c>
      <c r="J30" s="35">
        <f t="shared" si="1"/>
        <v>315.7</v>
      </c>
      <c r="K30" s="21">
        <v>0</v>
      </c>
      <c r="L30" s="21">
        <f t="shared" si="2"/>
        <v>334.4</v>
      </c>
      <c r="M30" s="21">
        <v>25</v>
      </c>
      <c r="N30" s="21">
        <f t="shared" si="3"/>
        <v>675.09999999999991</v>
      </c>
      <c r="O30" s="21">
        <f t="shared" si="4"/>
        <v>10324.9</v>
      </c>
    </row>
    <row r="31" spans="1:15" ht="30" x14ac:dyDescent="0.25">
      <c r="A31" s="1">
        <v>24</v>
      </c>
      <c r="B31" s="1" t="s">
        <v>1017</v>
      </c>
      <c r="C31" s="1" t="s">
        <v>1220</v>
      </c>
      <c r="D31" s="1" t="s">
        <v>1012</v>
      </c>
      <c r="E31" s="1" t="s">
        <v>947</v>
      </c>
      <c r="F31" s="37" t="s">
        <v>782</v>
      </c>
      <c r="G31" s="21">
        <v>11000</v>
      </c>
      <c r="H31" s="21">
        <v>0</v>
      </c>
      <c r="I31" s="21">
        <f t="shared" si="0"/>
        <v>11000</v>
      </c>
      <c r="J31" s="35">
        <f t="shared" si="1"/>
        <v>315.7</v>
      </c>
      <c r="K31" s="21">
        <v>0</v>
      </c>
      <c r="L31" s="21">
        <f t="shared" si="2"/>
        <v>334.4</v>
      </c>
      <c r="M31" s="21">
        <v>25</v>
      </c>
      <c r="N31" s="21">
        <f t="shared" si="3"/>
        <v>675.09999999999991</v>
      </c>
      <c r="O31" s="21">
        <f t="shared" si="4"/>
        <v>10324.9</v>
      </c>
    </row>
    <row r="32" spans="1:15" ht="30" x14ac:dyDescent="0.25">
      <c r="A32" s="1">
        <v>25</v>
      </c>
      <c r="B32" s="1" t="s">
        <v>1018</v>
      </c>
      <c r="C32" s="1" t="s">
        <v>1220</v>
      </c>
      <c r="D32" s="1" t="s">
        <v>1012</v>
      </c>
      <c r="E32" s="1" t="s">
        <v>947</v>
      </c>
      <c r="F32" s="37" t="s">
        <v>782</v>
      </c>
      <c r="G32" s="21">
        <v>35000</v>
      </c>
      <c r="H32" s="21">
        <v>0</v>
      </c>
      <c r="I32" s="21">
        <f t="shared" si="0"/>
        <v>35000</v>
      </c>
      <c r="J32" s="35">
        <f t="shared" si="1"/>
        <v>1004.5</v>
      </c>
      <c r="K32" s="21">
        <v>0</v>
      </c>
      <c r="L32" s="21">
        <f t="shared" si="2"/>
        <v>1064</v>
      </c>
      <c r="M32" s="21">
        <v>25</v>
      </c>
      <c r="N32" s="21">
        <f t="shared" si="3"/>
        <v>2093.5</v>
      </c>
      <c r="O32" s="21">
        <f t="shared" si="4"/>
        <v>32906.5</v>
      </c>
    </row>
    <row r="33" spans="1:15" ht="30" x14ac:dyDescent="0.25">
      <c r="A33" s="1">
        <v>26</v>
      </c>
      <c r="B33" s="1" t="s">
        <v>1062</v>
      </c>
      <c r="C33" s="1" t="s">
        <v>1220</v>
      </c>
      <c r="D33" s="1" t="s">
        <v>1012</v>
      </c>
      <c r="E33" s="1" t="s">
        <v>947</v>
      </c>
      <c r="F33" s="37" t="s">
        <v>782</v>
      </c>
      <c r="G33" s="21">
        <v>11000</v>
      </c>
      <c r="H33" s="21">
        <v>0</v>
      </c>
      <c r="I33" s="21">
        <f t="shared" si="0"/>
        <v>11000</v>
      </c>
      <c r="J33" s="35">
        <f t="shared" si="1"/>
        <v>315.7</v>
      </c>
      <c r="K33" s="21">
        <v>0</v>
      </c>
      <c r="L33" s="21">
        <f t="shared" si="2"/>
        <v>334.4</v>
      </c>
      <c r="M33" s="21">
        <v>25</v>
      </c>
      <c r="N33" s="21">
        <f t="shared" si="3"/>
        <v>675.09999999999991</v>
      </c>
      <c r="O33" s="21">
        <f t="shared" si="4"/>
        <v>10324.9</v>
      </c>
    </row>
    <row r="34" spans="1:15" ht="30" x14ac:dyDescent="0.25">
      <c r="A34" s="1">
        <v>27</v>
      </c>
      <c r="B34" s="1" t="s">
        <v>1063</v>
      </c>
      <c r="C34" s="1" t="s">
        <v>1220</v>
      </c>
      <c r="D34" s="1" t="s">
        <v>94</v>
      </c>
      <c r="E34" s="1" t="s">
        <v>947</v>
      </c>
      <c r="F34" s="37" t="s">
        <v>782</v>
      </c>
      <c r="G34" s="21">
        <v>35000</v>
      </c>
      <c r="H34" s="21">
        <v>0</v>
      </c>
      <c r="I34" s="21">
        <f t="shared" si="0"/>
        <v>35000</v>
      </c>
      <c r="J34" s="35">
        <f t="shared" si="1"/>
        <v>1004.5</v>
      </c>
      <c r="K34" s="21">
        <v>0</v>
      </c>
      <c r="L34" s="21">
        <f t="shared" si="2"/>
        <v>1064</v>
      </c>
      <c r="M34" s="21">
        <v>25</v>
      </c>
      <c r="N34" s="21">
        <f t="shared" si="3"/>
        <v>2093.5</v>
      </c>
      <c r="O34" s="21">
        <f t="shared" si="4"/>
        <v>32906.5</v>
      </c>
    </row>
    <row r="35" spans="1:15" ht="30" x14ac:dyDescent="0.25">
      <c r="A35" s="1">
        <v>28</v>
      </c>
      <c r="B35" s="1" t="s">
        <v>1019</v>
      </c>
      <c r="C35" s="1" t="s">
        <v>1220</v>
      </c>
      <c r="D35" s="1" t="s">
        <v>1012</v>
      </c>
      <c r="E35" s="1" t="s">
        <v>947</v>
      </c>
      <c r="F35" s="37" t="s">
        <v>782</v>
      </c>
      <c r="G35" s="21">
        <v>11000</v>
      </c>
      <c r="H35" s="21">
        <v>0</v>
      </c>
      <c r="I35" s="21">
        <f t="shared" si="0"/>
        <v>11000</v>
      </c>
      <c r="J35" s="35">
        <f t="shared" si="1"/>
        <v>315.7</v>
      </c>
      <c r="K35" s="21">
        <v>0</v>
      </c>
      <c r="L35" s="21">
        <f t="shared" si="2"/>
        <v>334.4</v>
      </c>
      <c r="M35" s="21">
        <v>25</v>
      </c>
      <c r="N35" s="21">
        <f t="shared" si="3"/>
        <v>675.09999999999991</v>
      </c>
      <c r="O35" s="21">
        <f t="shared" si="4"/>
        <v>10324.9</v>
      </c>
    </row>
    <row r="36" spans="1:15" ht="30" x14ac:dyDescent="0.25">
      <c r="A36" s="1">
        <v>29</v>
      </c>
      <c r="B36" s="1" t="s">
        <v>1020</v>
      </c>
      <c r="C36" s="1" t="s">
        <v>1220</v>
      </c>
      <c r="D36" s="1" t="s">
        <v>1012</v>
      </c>
      <c r="E36" s="1" t="s">
        <v>947</v>
      </c>
      <c r="F36" s="37" t="s">
        <v>782</v>
      </c>
      <c r="G36" s="21">
        <v>35000</v>
      </c>
      <c r="H36" s="21">
        <v>0</v>
      </c>
      <c r="I36" s="21">
        <f t="shared" si="0"/>
        <v>35000</v>
      </c>
      <c r="J36" s="35">
        <f t="shared" si="1"/>
        <v>1004.5</v>
      </c>
      <c r="K36" s="21">
        <v>0</v>
      </c>
      <c r="L36" s="21">
        <f t="shared" si="2"/>
        <v>1064</v>
      </c>
      <c r="M36" s="21">
        <v>25</v>
      </c>
      <c r="N36" s="21">
        <f t="shared" si="3"/>
        <v>2093.5</v>
      </c>
      <c r="O36" s="21">
        <f t="shared" si="4"/>
        <v>32906.5</v>
      </c>
    </row>
    <row r="37" spans="1:15" ht="30" x14ac:dyDescent="0.25">
      <c r="A37" s="1">
        <v>30</v>
      </c>
      <c r="B37" s="1" t="s">
        <v>1021</v>
      </c>
      <c r="C37" s="1" t="s">
        <v>1220</v>
      </c>
      <c r="D37" s="1" t="s">
        <v>1012</v>
      </c>
      <c r="E37" s="1" t="s">
        <v>947</v>
      </c>
      <c r="F37" s="37" t="s">
        <v>782</v>
      </c>
      <c r="G37" s="21">
        <v>11000</v>
      </c>
      <c r="H37" s="21">
        <v>0</v>
      </c>
      <c r="I37" s="21">
        <f t="shared" si="0"/>
        <v>11000</v>
      </c>
      <c r="J37" s="35">
        <f t="shared" si="1"/>
        <v>315.7</v>
      </c>
      <c r="K37" s="21">
        <v>0</v>
      </c>
      <c r="L37" s="21">
        <f t="shared" si="2"/>
        <v>334.4</v>
      </c>
      <c r="M37" s="21">
        <v>25</v>
      </c>
      <c r="N37" s="21">
        <f t="shared" si="3"/>
        <v>675.09999999999991</v>
      </c>
      <c r="O37" s="21">
        <f t="shared" si="4"/>
        <v>10324.9</v>
      </c>
    </row>
    <row r="38" spans="1:15" ht="30" x14ac:dyDescent="0.25">
      <c r="A38" s="1">
        <v>31</v>
      </c>
      <c r="B38" s="1" t="s">
        <v>1022</v>
      </c>
      <c r="C38" s="1" t="s">
        <v>1220</v>
      </c>
      <c r="D38" s="1" t="s">
        <v>1012</v>
      </c>
      <c r="E38" s="1" t="s">
        <v>947</v>
      </c>
      <c r="F38" s="37" t="s">
        <v>782</v>
      </c>
      <c r="G38" s="21">
        <v>35000</v>
      </c>
      <c r="H38" s="21">
        <v>0</v>
      </c>
      <c r="I38" s="21">
        <f t="shared" si="0"/>
        <v>35000</v>
      </c>
      <c r="J38" s="35">
        <f t="shared" si="1"/>
        <v>1004.5</v>
      </c>
      <c r="K38" s="21">
        <v>0</v>
      </c>
      <c r="L38" s="21">
        <f t="shared" si="2"/>
        <v>1064</v>
      </c>
      <c r="M38" s="21">
        <v>25</v>
      </c>
      <c r="N38" s="21">
        <f t="shared" si="3"/>
        <v>2093.5</v>
      </c>
      <c r="O38" s="21">
        <f t="shared" si="4"/>
        <v>32906.5</v>
      </c>
    </row>
    <row r="39" spans="1:15" ht="30" x14ac:dyDescent="0.25">
      <c r="A39" s="1">
        <v>32</v>
      </c>
      <c r="B39" s="1" t="s">
        <v>1023</v>
      </c>
      <c r="C39" s="1" t="s">
        <v>1220</v>
      </c>
      <c r="D39" s="1" t="s">
        <v>1012</v>
      </c>
      <c r="E39" s="1" t="s">
        <v>947</v>
      </c>
      <c r="F39" s="37" t="s">
        <v>782</v>
      </c>
      <c r="G39" s="21">
        <v>11000</v>
      </c>
      <c r="H39" s="21">
        <v>0</v>
      </c>
      <c r="I39" s="21">
        <f t="shared" si="0"/>
        <v>11000</v>
      </c>
      <c r="J39" s="35">
        <f t="shared" si="1"/>
        <v>315.7</v>
      </c>
      <c r="K39" s="21">
        <v>0</v>
      </c>
      <c r="L39" s="21">
        <f t="shared" si="2"/>
        <v>334.4</v>
      </c>
      <c r="M39" s="21">
        <v>25</v>
      </c>
      <c r="N39" s="21">
        <f t="shared" si="3"/>
        <v>675.09999999999991</v>
      </c>
      <c r="O39" s="21">
        <f t="shared" si="4"/>
        <v>10324.9</v>
      </c>
    </row>
    <row r="40" spans="1:15" ht="30" x14ac:dyDescent="0.25">
      <c r="A40" s="1">
        <v>33</v>
      </c>
      <c r="B40" s="1" t="s">
        <v>1024</v>
      </c>
      <c r="C40" s="1" t="s">
        <v>1220</v>
      </c>
      <c r="D40" s="1" t="s">
        <v>1012</v>
      </c>
      <c r="E40" s="1" t="s">
        <v>947</v>
      </c>
      <c r="F40" s="37" t="s">
        <v>782</v>
      </c>
      <c r="G40" s="21">
        <v>11000</v>
      </c>
      <c r="H40" s="21">
        <v>0</v>
      </c>
      <c r="I40" s="21">
        <f t="shared" si="0"/>
        <v>11000</v>
      </c>
      <c r="J40" s="35">
        <f t="shared" si="1"/>
        <v>315.7</v>
      </c>
      <c r="K40" s="21">
        <v>0</v>
      </c>
      <c r="L40" s="21">
        <f t="shared" si="2"/>
        <v>334.4</v>
      </c>
      <c r="M40" s="21">
        <v>25</v>
      </c>
      <c r="N40" s="21">
        <f t="shared" si="3"/>
        <v>675.09999999999991</v>
      </c>
      <c r="O40" s="21">
        <f t="shared" si="4"/>
        <v>10324.9</v>
      </c>
    </row>
    <row r="41" spans="1:15" ht="30" x14ac:dyDescent="0.25">
      <c r="A41" s="1">
        <v>34</v>
      </c>
      <c r="B41" s="1" t="s">
        <v>1025</v>
      </c>
      <c r="C41" s="1" t="s">
        <v>1220</v>
      </c>
      <c r="D41" s="1" t="s">
        <v>1012</v>
      </c>
      <c r="E41" s="1" t="s">
        <v>947</v>
      </c>
      <c r="F41" s="37" t="s">
        <v>782</v>
      </c>
      <c r="G41" s="21">
        <v>35000</v>
      </c>
      <c r="H41" s="21">
        <v>0</v>
      </c>
      <c r="I41" s="21">
        <f t="shared" si="0"/>
        <v>35000</v>
      </c>
      <c r="J41" s="35">
        <f t="shared" si="1"/>
        <v>1004.5</v>
      </c>
      <c r="K41" s="21">
        <v>0</v>
      </c>
      <c r="L41" s="21">
        <f t="shared" si="2"/>
        <v>1064</v>
      </c>
      <c r="M41" s="21">
        <v>25</v>
      </c>
      <c r="N41" s="21">
        <f t="shared" si="3"/>
        <v>2093.5</v>
      </c>
      <c r="O41" s="21">
        <f t="shared" si="4"/>
        <v>32906.5</v>
      </c>
    </row>
    <row r="42" spans="1:15" ht="30" x14ac:dyDescent="0.25">
      <c r="A42" s="1">
        <v>35</v>
      </c>
      <c r="B42" s="1" t="s">
        <v>1026</v>
      </c>
      <c r="C42" s="1" t="s">
        <v>1220</v>
      </c>
      <c r="D42" s="1" t="s">
        <v>1012</v>
      </c>
      <c r="E42" s="1" t="s">
        <v>947</v>
      </c>
      <c r="F42" s="37" t="s">
        <v>782</v>
      </c>
      <c r="G42" s="21">
        <v>35000</v>
      </c>
      <c r="H42" s="21">
        <v>0</v>
      </c>
      <c r="I42" s="21">
        <f t="shared" si="0"/>
        <v>35000</v>
      </c>
      <c r="J42" s="35">
        <f t="shared" si="1"/>
        <v>1004.5</v>
      </c>
      <c r="K42" s="21">
        <v>0</v>
      </c>
      <c r="L42" s="21">
        <f t="shared" si="2"/>
        <v>1064</v>
      </c>
      <c r="M42" s="21">
        <v>25</v>
      </c>
      <c r="N42" s="21">
        <f t="shared" si="3"/>
        <v>2093.5</v>
      </c>
      <c r="O42" s="21">
        <f t="shared" si="4"/>
        <v>32906.5</v>
      </c>
    </row>
    <row r="43" spans="1:15" ht="30" x14ac:dyDescent="0.25">
      <c r="A43" s="1">
        <v>36</v>
      </c>
      <c r="B43" s="1" t="s">
        <v>1068</v>
      </c>
      <c r="C43" s="1" t="s">
        <v>1220</v>
      </c>
      <c r="D43" s="1" t="s">
        <v>1069</v>
      </c>
      <c r="E43" s="1" t="s">
        <v>947</v>
      </c>
      <c r="F43" s="37" t="s">
        <v>782</v>
      </c>
      <c r="G43" s="21">
        <v>11000</v>
      </c>
      <c r="H43" s="21">
        <v>0</v>
      </c>
      <c r="I43" s="21">
        <f t="shared" si="0"/>
        <v>11000</v>
      </c>
      <c r="J43" s="35">
        <f t="shared" si="1"/>
        <v>315.7</v>
      </c>
      <c r="K43" s="21">
        <v>0</v>
      </c>
      <c r="L43" s="21">
        <f t="shared" si="2"/>
        <v>334.4</v>
      </c>
      <c r="M43" s="21">
        <v>25</v>
      </c>
      <c r="N43" s="21">
        <f t="shared" si="3"/>
        <v>675.09999999999991</v>
      </c>
      <c r="O43" s="21">
        <f t="shared" si="4"/>
        <v>10324.9</v>
      </c>
    </row>
    <row r="44" spans="1:15" ht="30" x14ac:dyDescent="0.25">
      <c r="A44" s="1">
        <v>37</v>
      </c>
      <c r="B44" s="1" t="s">
        <v>1070</v>
      </c>
      <c r="C44" s="1" t="s">
        <v>1220</v>
      </c>
      <c r="D44" s="1" t="s">
        <v>1069</v>
      </c>
      <c r="E44" s="1" t="s">
        <v>947</v>
      </c>
      <c r="F44" s="37" t="s">
        <v>782</v>
      </c>
      <c r="G44" s="21">
        <v>11000</v>
      </c>
      <c r="H44" s="21">
        <v>0</v>
      </c>
      <c r="I44" s="21">
        <v>11000</v>
      </c>
      <c r="J44" s="35">
        <f t="shared" si="1"/>
        <v>315.7</v>
      </c>
      <c r="K44" s="21">
        <v>0</v>
      </c>
      <c r="L44" s="21">
        <f t="shared" si="2"/>
        <v>334.4</v>
      </c>
      <c r="M44" s="21">
        <v>25</v>
      </c>
      <c r="N44" s="21">
        <f t="shared" si="3"/>
        <v>675.09999999999991</v>
      </c>
      <c r="O44" s="21">
        <f t="shared" si="4"/>
        <v>10324.9</v>
      </c>
    </row>
    <row r="45" spans="1:15" ht="30" x14ac:dyDescent="0.25">
      <c r="A45" s="1">
        <v>38</v>
      </c>
      <c r="B45" s="1" t="s">
        <v>1340</v>
      </c>
      <c r="C45" s="1" t="s">
        <v>1220</v>
      </c>
      <c r="D45" s="1" t="s">
        <v>1069</v>
      </c>
      <c r="E45" s="1" t="s">
        <v>947</v>
      </c>
      <c r="F45" s="37" t="s">
        <v>782</v>
      </c>
      <c r="G45" s="37">
        <v>11000</v>
      </c>
      <c r="H45" s="37">
        <v>0</v>
      </c>
      <c r="I45" s="37">
        <v>11000</v>
      </c>
      <c r="J45" s="37">
        <f>+I45*2.87%</f>
        <v>315.7</v>
      </c>
      <c r="K45" s="37">
        <v>0</v>
      </c>
      <c r="L45" s="37">
        <f>+I45*3.04%</f>
        <v>334.4</v>
      </c>
      <c r="M45" s="37">
        <v>25</v>
      </c>
      <c r="N45" s="37">
        <f>+J45+K45+L45+M45</f>
        <v>675.09999999999991</v>
      </c>
      <c r="O45" s="37">
        <f>+I45-N45</f>
        <v>10324.9</v>
      </c>
    </row>
    <row r="46" spans="1:15" ht="30" x14ac:dyDescent="0.25">
      <c r="A46" s="1">
        <v>39</v>
      </c>
      <c r="B46" s="1" t="s">
        <v>1320</v>
      </c>
      <c r="C46" s="1" t="s">
        <v>1220</v>
      </c>
      <c r="D46" s="1" t="s">
        <v>1069</v>
      </c>
      <c r="E46" s="1" t="s">
        <v>947</v>
      </c>
      <c r="F46" s="37" t="s">
        <v>782</v>
      </c>
      <c r="G46" s="37">
        <v>11000</v>
      </c>
      <c r="H46" s="37">
        <v>0</v>
      </c>
      <c r="I46" s="37">
        <v>11000</v>
      </c>
      <c r="J46" s="37">
        <f>+I46*2.87%</f>
        <v>315.7</v>
      </c>
      <c r="K46" s="37">
        <v>0</v>
      </c>
      <c r="L46" s="37">
        <f>+I46*3.04%</f>
        <v>334.4</v>
      </c>
      <c r="M46" s="37">
        <v>25</v>
      </c>
      <c r="N46" s="37">
        <f>+J46+K46+L46+M46</f>
        <v>675.09999999999991</v>
      </c>
      <c r="O46" s="37">
        <f>+I46-N46</f>
        <v>10324.9</v>
      </c>
    </row>
    <row r="47" spans="1:15" ht="30" x14ac:dyDescent="0.25">
      <c r="A47" s="1">
        <v>40</v>
      </c>
      <c r="B47" s="1" t="s">
        <v>1326</v>
      </c>
      <c r="C47" s="1" t="s">
        <v>1214</v>
      </c>
      <c r="D47" s="1" t="s">
        <v>21</v>
      </c>
      <c r="E47" s="1" t="s">
        <v>947</v>
      </c>
      <c r="F47" s="37" t="s">
        <v>782</v>
      </c>
      <c r="G47" s="35">
        <v>50000</v>
      </c>
      <c r="H47" s="27">
        <v>0</v>
      </c>
      <c r="I47" s="18">
        <f>+G47</f>
        <v>50000</v>
      </c>
      <c r="J47" s="35">
        <f t="shared" si="1"/>
        <v>1435</v>
      </c>
      <c r="K47" s="27">
        <v>1854</v>
      </c>
      <c r="L47" s="35">
        <f t="shared" si="2"/>
        <v>1520</v>
      </c>
      <c r="M47" s="35">
        <v>25</v>
      </c>
      <c r="N47" s="27">
        <f>+J47+K47+L47+M47</f>
        <v>4834</v>
      </c>
      <c r="O47" s="27">
        <f>+I47-N47</f>
        <v>45166</v>
      </c>
    </row>
    <row r="48" spans="1:15" x14ac:dyDescent="0.25">
      <c r="G48" s="21"/>
      <c r="H48" s="21"/>
      <c r="I48" s="21"/>
      <c r="J48" s="35"/>
      <c r="K48" s="21"/>
      <c r="L48" s="21"/>
      <c r="M48" s="21"/>
      <c r="N48" s="21"/>
      <c r="O48" s="21"/>
    </row>
    <row r="49" spans="3:19" x14ac:dyDescent="0.25">
      <c r="G49" s="10">
        <f>SUM(G8:G48)</f>
        <v>1044000</v>
      </c>
      <c r="H49" s="10">
        <f t="shared" ref="H49:N49" si="7">SUM(H8:H48)</f>
        <v>0</v>
      </c>
      <c r="I49" s="10">
        <f t="shared" si="7"/>
        <v>1044000</v>
      </c>
      <c r="J49" s="10">
        <f t="shared" si="7"/>
        <v>29962.80000000001</v>
      </c>
      <c r="K49" s="10">
        <f t="shared" si="7"/>
        <v>13420.65</v>
      </c>
      <c r="L49" s="10">
        <f t="shared" si="7"/>
        <v>31737.60000000002</v>
      </c>
      <c r="M49" s="10">
        <f>SUM(M8:M48)</f>
        <v>13628.73</v>
      </c>
      <c r="N49" s="10">
        <f t="shared" si="7"/>
        <v>88749.780000000057</v>
      </c>
      <c r="O49" s="10">
        <f>SUM(O8:O48)</f>
        <v>955250.22000000032</v>
      </c>
    </row>
    <row r="50" spans="3:19" x14ac:dyDescent="0.25">
      <c r="G50" s="21"/>
      <c r="H50" s="21"/>
      <c r="I50" s="21"/>
      <c r="J50" s="35"/>
      <c r="K50" s="21"/>
      <c r="L50" s="21"/>
      <c r="M50" s="21"/>
      <c r="N50" s="21"/>
      <c r="O50" s="21"/>
    </row>
    <row r="51" spans="3:19" x14ac:dyDescent="0.25">
      <c r="G51" s="27"/>
      <c r="H51" s="27"/>
      <c r="I51" s="27"/>
      <c r="J51" s="35"/>
      <c r="K51" s="27"/>
      <c r="L51" s="27"/>
      <c r="M51" s="27"/>
      <c r="N51" s="27"/>
      <c r="O51" s="27"/>
    </row>
    <row r="52" spans="3:19" x14ac:dyDescent="0.25">
      <c r="G52" s="27"/>
      <c r="H52" s="27"/>
      <c r="I52" s="27"/>
      <c r="J52" s="35"/>
      <c r="K52" s="27"/>
      <c r="L52" s="27"/>
      <c r="M52" s="27"/>
      <c r="N52" s="27"/>
      <c r="O52" s="27"/>
      <c r="R52" s="53"/>
    </row>
    <row r="53" spans="3:19" x14ac:dyDescent="0.25">
      <c r="G53" s="21"/>
      <c r="H53" s="21"/>
      <c r="I53" s="21"/>
      <c r="J53" s="35"/>
      <c r="K53" s="21"/>
      <c r="L53" s="21"/>
      <c r="M53" s="21"/>
      <c r="N53" s="21"/>
      <c r="O53" s="21"/>
      <c r="R53" s="53"/>
    </row>
    <row r="54" spans="3:19" ht="15" customHeight="1" x14ac:dyDescent="0.25">
      <c r="F54" s="39" t="s">
        <v>1325</v>
      </c>
      <c r="G54" s="21"/>
      <c r="H54" s="21"/>
      <c r="I54" s="21"/>
      <c r="J54" s="35"/>
      <c r="K54" s="21"/>
      <c r="L54" s="21"/>
      <c r="M54" s="21"/>
      <c r="R54" s="53"/>
    </row>
    <row r="55" spans="3:19" ht="30" x14ac:dyDescent="0.25">
      <c r="F55" s="40" t="s">
        <v>942</v>
      </c>
      <c r="G55" s="21"/>
      <c r="H55" s="21"/>
      <c r="I55" s="21"/>
      <c r="J55" s="35"/>
      <c r="K55" s="41"/>
      <c r="L55" s="41"/>
      <c r="M55" s="41"/>
      <c r="N55" s="51"/>
      <c r="O55" s="51"/>
      <c r="P55" s="51"/>
      <c r="Q55" s="51"/>
      <c r="R55" s="51"/>
    </row>
    <row r="56" spans="3:19" x14ac:dyDescent="0.25">
      <c r="K56" s="51"/>
      <c r="L56" s="51"/>
      <c r="M56" s="51"/>
      <c r="N56" s="51"/>
      <c r="O56" s="51"/>
      <c r="P56" s="51"/>
      <c r="Q56" s="51"/>
      <c r="R56" s="51"/>
    </row>
    <row r="57" spans="3:19" x14ac:dyDescent="0.25">
      <c r="K57" s="51"/>
      <c r="L57" s="51"/>
      <c r="M57" s="51"/>
      <c r="N57" s="51"/>
      <c r="O57" s="51"/>
      <c r="P57" s="51"/>
      <c r="Q57" s="51"/>
      <c r="R57" s="51"/>
    </row>
    <row r="58" spans="3:19" x14ac:dyDescent="0.25">
      <c r="C58" s="27"/>
      <c r="D58" s="27"/>
      <c r="H58" s="37"/>
      <c r="I58" s="51"/>
      <c r="K58" s="41"/>
      <c r="L58" s="41"/>
      <c r="M58" s="51"/>
      <c r="N58" s="51"/>
      <c r="O58" s="51"/>
      <c r="P58" s="51"/>
      <c r="Q58" s="51"/>
      <c r="R58" s="51"/>
    </row>
    <row r="59" spans="3:19" x14ac:dyDescent="0.25">
      <c r="C59" s="27"/>
      <c r="D59" s="27"/>
      <c r="G59" s="41"/>
      <c r="H59" s="37"/>
      <c r="I59" s="51"/>
      <c r="K59" s="41"/>
      <c r="L59" s="41"/>
      <c r="M59" s="51"/>
      <c r="N59" s="51"/>
      <c r="O59" s="41"/>
      <c r="P59" s="51"/>
      <c r="Q59" s="51"/>
      <c r="R59" s="51"/>
    </row>
    <row r="60" spans="3:19" x14ac:dyDescent="0.25">
      <c r="C60" s="27"/>
      <c r="D60" s="27"/>
      <c r="G60" s="41"/>
      <c r="H60" s="37"/>
      <c r="I60" s="51"/>
      <c r="K60" s="41"/>
      <c r="L60" s="41"/>
      <c r="M60" s="41"/>
      <c r="N60" s="41"/>
      <c r="O60" s="51"/>
      <c r="P60" s="51"/>
      <c r="Q60" s="51"/>
      <c r="R60" s="51"/>
    </row>
    <row r="61" spans="3:19" x14ac:dyDescent="0.25">
      <c r="C61" s="27"/>
      <c r="D61" s="27"/>
      <c r="G61" s="41"/>
      <c r="H61" s="37"/>
      <c r="I61" s="51"/>
      <c r="K61" s="41"/>
      <c r="L61" s="41"/>
      <c r="M61" s="51"/>
      <c r="N61" s="51"/>
      <c r="O61" s="51"/>
      <c r="P61" s="51"/>
      <c r="Q61" s="51"/>
      <c r="R61" s="51"/>
      <c r="S61" s="18"/>
    </row>
    <row r="62" spans="3:19" x14ac:dyDescent="0.25">
      <c r="C62" s="27"/>
      <c r="D62" s="27"/>
      <c r="G62" s="41"/>
      <c r="H62" s="37"/>
      <c r="I62" s="37"/>
      <c r="K62" s="41"/>
      <c r="L62" s="41"/>
      <c r="M62" s="51"/>
      <c r="N62" s="51"/>
      <c r="O62" s="51"/>
      <c r="P62" s="51"/>
      <c r="Q62" s="51"/>
      <c r="R62" s="51"/>
    </row>
    <row r="63" spans="3:19" x14ac:dyDescent="0.25">
      <c r="C63" s="27"/>
      <c r="D63" s="27"/>
      <c r="G63" s="41"/>
      <c r="H63" s="37"/>
      <c r="I63" s="37"/>
      <c r="K63" s="41"/>
      <c r="L63" s="41"/>
      <c r="M63" s="41"/>
      <c r="N63" s="41"/>
      <c r="O63" s="41"/>
      <c r="P63" s="41"/>
      <c r="Q63" s="41"/>
      <c r="R63" s="51"/>
    </row>
    <row r="64" spans="3:19" x14ac:dyDescent="0.25">
      <c r="C64" s="27"/>
      <c r="D64" s="27"/>
      <c r="F64" s="1"/>
      <c r="G64" s="37"/>
      <c r="H64" s="41"/>
      <c r="I64" s="37"/>
      <c r="K64" s="37"/>
      <c r="L64" s="41"/>
      <c r="M64" s="41"/>
      <c r="N64" s="51"/>
      <c r="O64" s="51"/>
      <c r="P64" s="51"/>
      <c r="Q64" s="51"/>
      <c r="R64" s="51"/>
      <c r="S64" s="51"/>
    </row>
    <row r="65" spans="3:19" x14ac:dyDescent="0.25">
      <c r="C65" s="27"/>
      <c r="D65" s="27"/>
      <c r="F65" s="1"/>
      <c r="G65" s="37"/>
      <c r="H65" s="18"/>
      <c r="J65" s="1"/>
      <c r="K65" s="37"/>
      <c r="L65" s="51"/>
      <c r="M65" s="54"/>
      <c r="N65" s="51"/>
      <c r="O65" s="51"/>
      <c r="P65" s="41"/>
      <c r="Q65" s="51"/>
      <c r="R65" s="51"/>
      <c r="S65" s="51"/>
    </row>
    <row r="66" spans="3:19" x14ac:dyDescent="0.25">
      <c r="C66" s="27"/>
      <c r="D66" s="27"/>
      <c r="F66" s="1"/>
      <c r="G66" s="37"/>
      <c r="I66" s="18"/>
      <c r="J66" s="18"/>
      <c r="K66" s="18"/>
      <c r="L66" s="51"/>
      <c r="M66" s="54"/>
      <c r="N66" s="51"/>
      <c r="O66" s="51"/>
      <c r="P66" s="51"/>
      <c r="Q66" s="51"/>
      <c r="R66" s="51"/>
      <c r="S66" s="51"/>
    </row>
    <row r="67" spans="3:19" x14ac:dyDescent="0.25">
      <c r="C67" s="27"/>
      <c r="D67" s="27"/>
      <c r="F67" s="1"/>
      <c r="G67" s="37"/>
      <c r="J67" s="1"/>
      <c r="K67" s="37"/>
      <c r="L67" s="51"/>
      <c r="M67" s="54"/>
      <c r="N67" s="51"/>
      <c r="O67" s="51"/>
      <c r="P67" s="51"/>
      <c r="Q67" s="51"/>
      <c r="R67" s="51"/>
      <c r="S67" s="51"/>
    </row>
    <row r="68" spans="3:19" x14ac:dyDescent="0.25">
      <c r="C68" s="27"/>
      <c r="D68" s="27"/>
      <c r="F68" s="1"/>
      <c r="G68" s="37"/>
      <c r="J68" s="1"/>
      <c r="K68" s="37"/>
      <c r="L68" s="51"/>
      <c r="M68" s="53"/>
      <c r="N68" s="51"/>
      <c r="O68" s="51"/>
      <c r="P68" s="51"/>
      <c r="Q68" s="51"/>
      <c r="R68" s="51"/>
      <c r="S68" s="51"/>
    </row>
    <row r="69" spans="3:19" x14ac:dyDescent="0.25">
      <c r="C69" s="27"/>
      <c r="D69" s="27"/>
      <c r="F69" s="1"/>
      <c r="G69" s="37"/>
      <c r="J69" s="1"/>
      <c r="K69" s="37"/>
      <c r="L69" s="51"/>
      <c r="M69" s="51"/>
      <c r="N69" s="51"/>
      <c r="O69" s="51"/>
      <c r="P69" s="51"/>
      <c r="Q69" s="51"/>
      <c r="R69" s="51"/>
      <c r="S69" s="41"/>
    </row>
    <row r="70" spans="3:19" x14ac:dyDescent="0.25">
      <c r="C70" s="27"/>
      <c r="D70" s="27"/>
      <c r="K70" s="51"/>
      <c r="L70" s="51"/>
      <c r="M70" s="51"/>
      <c r="N70" s="51"/>
      <c r="O70" s="51"/>
      <c r="P70" s="51"/>
      <c r="Q70" s="51"/>
      <c r="R70" s="41"/>
    </row>
    <row r="71" spans="3:19" x14ac:dyDescent="0.25">
      <c r="C71" s="27"/>
      <c r="D71" s="27"/>
      <c r="K71" s="51"/>
      <c r="L71" s="51"/>
      <c r="M71" s="51"/>
      <c r="N71" s="53"/>
      <c r="O71" s="51"/>
      <c r="P71" s="51"/>
      <c r="Q71" s="51"/>
      <c r="R71" s="41"/>
    </row>
    <row r="72" spans="3:19" x14ac:dyDescent="0.25">
      <c r="C72" s="27"/>
      <c r="D72" s="27"/>
      <c r="G72" s="37"/>
      <c r="H72" s="37"/>
      <c r="I72" s="37"/>
      <c r="K72" s="51"/>
      <c r="L72" s="51"/>
      <c r="M72" s="51"/>
      <c r="N72" s="51"/>
      <c r="O72" s="51"/>
      <c r="P72" s="51"/>
      <c r="Q72" s="51"/>
      <c r="R72" s="41"/>
    </row>
    <row r="73" spans="3:19" x14ac:dyDescent="0.25">
      <c r="C73" s="27"/>
      <c r="D73" s="27"/>
    </row>
    <row r="74" spans="3:19" x14ac:dyDescent="0.25">
      <c r="C74" s="27"/>
      <c r="D74" s="27"/>
    </row>
    <row r="75" spans="3:19" x14ac:dyDescent="0.25">
      <c r="C75" s="27"/>
      <c r="D75" s="27"/>
    </row>
    <row r="76" spans="3:19" x14ac:dyDescent="0.25">
      <c r="C76" s="27"/>
      <c r="D76" s="27"/>
    </row>
    <row r="77" spans="3:19" x14ac:dyDescent="0.25">
      <c r="C77" s="27"/>
      <c r="D77" s="27"/>
    </row>
    <row r="78" spans="3:19" x14ac:dyDescent="0.25">
      <c r="C78" s="27"/>
      <c r="D78" s="27"/>
    </row>
    <row r="79" spans="3:19" x14ac:dyDescent="0.25">
      <c r="C79" s="27"/>
      <c r="D79" s="27"/>
    </row>
  </sheetData>
  <mergeCells count="4">
    <mergeCell ref="B4:O4"/>
    <mergeCell ref="A5:O5"/>
    <mergeCell ref="B2:O2"/>
    <mergeCell ref="B3:O3"/>
  </mergeCells>
  <conditionalFormatting sqref="B43:B46">
    <cfRule type="duplicateValues" dxfId="7" priority="5"/>
    <cfRule type="duplicateValues" dxfId="6" priority="6"/>
  </conditionalFormatting>
  <conditionalFormatting sqref="B1:B4 B6:B7">
    <cfRule type="expression" dxfId="5" priority="7" stopIfTrue="1">
      <formula>AND(COUNTIF($B$1:$B$4, B1)+COUNTIF($B$6:$B$7, B1)&gt;1,NOT(ISBLANK(B1)))</formula>
    </cfRule>
    <cfRule type="expression" dxfId="4" priority="8" stopIfTrue="1">
      <formula>AND(COUNTIF($B$1:$B$4, B1)+COUNTIF($B$6:$B$7, B1)&gt;1,NOT(ISBLANK(B1)))</formula>
    </cfRule>
  </conditionalFormatting>
  <conditionalFormatting sqref="A5">
    <cfRule type="duplicateValues" dxfId="3" priority="3"/>
    <cfRule type="duplicateValues" dxfId="2" priority="4"/>
  </conditionalFormatting>
  <conditionalFormatting sqref="B48:B55">
    <cfRule type="duplicateValues" dxfId="1" priority="1"/>
    <cfRule type="duplicateValues" dxfId="0" priority="2"/>
  </conditionalFormatting>
  <pageMargins left="0.7" right="0.7" top="0.75" bottom="0.75" header="0.3" footer="0.3"/>
  <pageSetup paperSize="5" scale="61" fitToHeight="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9"/>
  <sheetViews>
    <sheetView topLeftCell="A136" workbookViewId="0">
      <selection activeCell="E764" sqref="E764"/>
    </sheetView>
  </sheetViews>
  <sheetFormatPr baseColWidth="10" defaultRowHeight="15" x14ac:dyDescent="0.25"/>
  <cols>
    <col min="1" max="1" width="4.42578125" style="1" customWidth="1"/>
    <col min="2" max="2" width="33.7109375" style="1" customWidth="1"/>
    <col min="3" max="3" width="27.140625" style="1" customWidth="1"/>
    <col min="4" max="4" width="30" style="1" customWidth="1"/>
    <col min="5" max="5" width="16.140625" style="1" customWidth="1"/>
    <col min="6" max="6" width="14.140625" style="1" customWidth="1"/>
    <col min="7" max="7" width="21.28515625" style="21" customWidth="1"/>
    <col min="8" max="8" width="13.42578125" style="21" customWidth="1"/>
    <col min="9" max="9" width="21.140625" style="21" bestFit="1" customWidth="1"/>
    <col min="10" max="10" width="15.42578125" style="21" customWidth="1"/>
    <col min="11" max="11" width="14.7109375" style="21" customWidth="1"/>
    <col min="12" max="12" width="16.7109375" style="21" customWidth="1"/>
    <col min="13" max="13" width="16.42578125" style="21" bestFit="1" customWidth="1"/>
    <col min="14" max="14" width="16" style="21" bestFit="1" customWidth="1"/>
    <col min="15" max="15" width="19.5703125" style="21" customWidth="1"/>
    <col min="16" max="16384" width="11.42578125" style="1"/>
  </cols>
  <sheetData>
    <row r="1" spans="1:16" ht="69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6" x14ac:dyDescent="0.25">
      <c r="A2" s="56" t="s">
        <v>778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6" x14ac:dyDescent="0.25">
      <c r="A3" s="56" t="s">
        <v>779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6" ht="15.75" x14ac:dyDescent="0.25">
      <c r="A4" s="59" t="s">
        <v>780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6" ht="21" x14ac:dyDescent="0.35">
      <c r="A5" s="61" t="s">
        <v>1396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1" t="s">
        <v>773</v>
      </c>
    </row>
    <row r="6" spans="1:16" ht="30" x14ac:dyDescent="0.25">
      <c r="E6" s="63" t="s">
        <v>0</v>
      </c>
      <c r="F6" s="63"/>
      <c r="G6" s="21" t="s">
        <v>1</v>
      </c>
      <c r="H6" s="21" t="s">
        <v>2</v>
      </c>
      <c r="I6" s="21" t="s">
        <v>3</v>
      </c>
      <c r="J6" s="21" t="s">
        <v>4</v>
      </c>
      <c r="L6" s="21" t="s">
        <v>5</v>
      </c>
    </row>
    <row r="7" spans="1:16" ht="30" x14ac:dyDescent="0.25">
      <c r="A7" s="23" t="s">
        <v>6</v>
      </c>
      <c r="B7" s="23" t="s">
        <v>7</v>
      </c>
      <c r="C7" s="23" t="s">
        <v>8</v>
      </c>
      <c r="D7" s="23" t="s">
        <v>9</v>
      </c>
      <c r="E7" s="23" t="s">
        <v>10</v>
      </c>
      <c r="F7" s="23" t="s">
        <v>781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6" ht="30" x14ac:dyDescent="0.25">
      <c r="A8" s="4">
        <v>1</v>
      </c>
      <c r="B8" s="4" t="s">
        <v>841</v>
      </c>
      <c r="C8" s="4" t="s">
        <v>1250</v>
      </c>
      <c r="D8" s="4" t="s">
        <v>842</v>
      </c>
      <c r="E8" s="4" t="s">
        <v>776</v>
      </c>
      <c r="F8" s="4" t="s">
        <v>783</v>
      </c>
      <c r="G8" s="5">
        <v>60000</v>
      </c>
      <c r="H8" s="5">
        <v>0</v>
      </c>
      <c r="I8" s="5">
        <f t="shared" ref="I8:I76" si="0">+G8+H8</f>
        <v>60000</v>
      </c>
      <c r="J8" s="5">
        <f t="shared" ref="J8:J76" si="1">+I8*2.87%</f>
        <v>1722</v>
      </c>
      <c r="K8" s="5">
        <v>3486.65</v>
      </c>
      <c r="L8" s="5">
        <f t="shared" ref="L8:L76" si="2">+I8*3.04%</f>
        <v>1824</v>
      </c>
      <c r="M8" s="5">
        <v>25</v>
      </c>
      <c r="N8" s="5">
        <f t="shared" ref="N8:N17" si="3">+J8+K8+L8+M8</f>
        <v>7057.65</v>
      </c>
      <c r="O8" s="5">
        <f>+I8-N8</f>
        <v>52942.35</v>
      </c>
    </row>
    <row r="9" spans="1:16" ht="45" x14ac:dyDescent="0.25">
      <c r="A9" s="4">
        <v>2</v>
      </c>
      <c r="B9" s="4" t="s">
        <v>808</v>
      </c>
      <c r="C9" s="4" t="s">
        <v>1251</v>
      </c>
      <c r="D9" s="4" t="s">
        <v>205</v>
      </c>
      <c r="E9" s="4" t="s">
        <v>776</v>
      </c>
      <c r="F9" s="4" t="s">
        <v>783</v>
      </c>
      <c r="G9" s="5">
        <v>35000</v>
      </c>
      <c r="H9" s="5">
        <v>0</v>
      </c>
      <c r="I9" s="5">
        <f t="shared" si="0"/>
        <v>35000</v>
      </c>
      <c r="J9" s="5">
        <f t="shared" si="1"/>
        <v>1004.5</v>
      </c>
      <c r="K9" s="5"/>
      <c r="L9" s="5">
        <f t="shared" si="2"/>
        <v>1064</v>
      </c>
      <c r="M9" s="5">
        <v>25</v>
      </c>
      <c r="N9" s="5">
        <f t="shared" si="3"/>
        <v>2093.5</v>
      </c>
      <c r="O9" s="5">
        <f>+I9-N9</f>
        <v>32906.5</v>
      </c>
    </row>
    <row r="10" spans="1:16" ht="30" x14ac:dyDescent="0.25">
      <c r="A10" s="4">
        <v>3</v>
      </c>
      <c r="B10" s="4" t="s">
        <v>1345</v>
      </c>
      <c r="C10" s="4" t="s">
        <v>982</v>
      </c>
      <c r="D10" s="4" t="s">
        <v>481</v>
      </c>
      <c r="E10" s="4" t="s">
        <v>776</v>
      </c>
      <c r="F10" s="4" t="s">
        <v>783</v>
      </c>
      <c r="G10" s="5">
        <v>25000</v>
      </c>
      <c r="H10" s="5">
        <v>0</v>
      </c>
      <c r="I10" s="5">
        <f>+G10+H10</f>
        <v>25000</v>
      </c>
      <c r="J10" s="5">
        <f t="shared" si="1"/>
        <v>717.5</v>
      </c>
      <c r="K10" s="5">
        <v>0</v>
      </c>
      <c r="L10" s="5">
        <f t="shared" si="2"/>
        <v>760</v>
      </c>
      <c r="M10" s="5">
        <v>25</v>
      </c>
      <c r="N10" s="5">
        <f>+J10+K10+L10+M10</f>
        <v>1502.5</v>
      </c>
      <c r="O10" s="5">
        <f t="shared" ref="O10:O40" si="4">+I10-N10</f>
        <v>23497.5</v>
      </c>
    </row>
    <row r="11" spans="1:16" x14ac:dyDescent="0.25">
      <c r="A11" s="4">
        <v>4</v>
      </c>
      <c r="B11" s="4" t="s">
        <v>836</v>
      </c>
      <c r="C11" s="4" t="s">
        <v>1252</v>
      </c>
      <c r="D11" s="4" t="s">
        <v>837</v>
      </c>
      <c r="E11" s="4" t="s">
        <v>776</v>
      </c>
      <c r="F11" s="4" t="s">
        <v>783</v>
      </c>
      <c r="G11" s="14">
        <v>41000</v>
      </c>
      <c r="H11" s="14">
        <v>0</v>
      </c>
      <c r="I11" s="14">
        <f t="shared" si="0"/>
        <v>41000</v>
      </c>
      <c r="J11" s="5">
        <f t="shared" si="1"/>
        <v>1176.7</v>
      </c>
      <c r="K11" s="14">
        <v>583.79</v>
      </c>
      <c r="L11" s="5">
        <f t="shared" si="2"/>
        <v>1246.4000000000001</v>
      </c>
      <c r="M11" s="14">
        <v>25</v>
      </c>
      <c r="N11" s="14">
        <f t="shared" si="3"/>
        <v>3031.8900000000003</v>
      </c>
      <c r="O11" s="5">
        <f t="shared" si="4"/>
        <v>37968.11</v>
      </c>
    </row>
    <row r="12" spans="1:16" ht="30" x14ac:dyDescent="0.25">
      <c r="A12" s="4">
        <v>5</v>
      </c>
      <c r="B12" s="4" t="s">
        <v>839</v>
      </c>
      <c r="C12" s="4" t="s">
        <v>1253</v>
      </c>
      <c r="D12" s="4" t="s">
        <v>840</v>
      </c>
      <c r="E12" s="4" t="s">
        <v>776</v>
      </c>
      <c r="F12" s="4" t="s">
        <v>783</v>
      </c>
      <c r="G12" s="5">
        <v>22050</v>
      </c>
      <c r="H12" s="5">
        <v>0</v>
      </c>
      <c r="I12" s="5">
        <f t="shared" si="0"/>
        <v>22050</v>
      </c>
      <c r="J12" s="5">
        <f t="shared" si="1"/>
        <v>632.83500000000004</v>
      </c>
      <c r="K12" s="5"/>
      <c r="L12" s="5">
        <f t="shared" si="2"/>
        <v>670.32</v>
      </c>
      <c r="M12" s="5">
        <f>25+470</f>
        <v>495</v>
      </c>
      <c r="N12" s="5">
        <f t="shared" si="3"/>
        <v>1798.1550000000002</v>
      </c>
      <c r="O12" s="5">
        <f t="shared" si="4"/>
        <v>20251.845000000001</v>
      </c>
    </row>
    <row r="13" spans="1:16" ht="30" x14ac:dyDescent="0.25">
      <c r="A13" s="4">
        <v>6</v>
      </c>
      <c r="B13" s="4" t="s">
        <v>1103</v>
      </c>
      <c r="C13" s="4" t="s">
        <v>789</v>
      </c>
      <c r="D13" s="4" t="s">
        <v>1104</v>
      </c>
      <c r="E13" s="4" t="s">
        <v>776</v>
      </c>
      <c r="F13" s="4" t="s">
        <v>790</v>
      </c>
      <c r="G13" s="5">
        <v>60000</v>
      </c>
      <c r="H13" s="5">
        <v>0</v>
      </c>
      <c r="I13" s="5">
        <f t="shared" si="0"/>
        <v>60000</v>
      </c>
      <c r="J13" s="5">
        <f t="shared" si="1"/>
        <v>1722</v>
      </c>
      <c r="K13" s="5">
        <v>3486.65</v>
      </c>
      <c r="L13" s="5">
        <f t="shared" si="2"/>
        <v>1824</v>
      </c>
      <c r="M13" s="5">
        <v>25</v>
      </c>
      <c r="N13" s="5">
        <f t="shared" si="3"/>
        <v>7057.65</v>
      </c>
      <c r="O13" s="5">
        <f t="shared" si="4"/>
        <v>52942.35</v>
      </c>
    </row>
    <row r="14" spans="1:16" ht="30" x14ac:dyDescent="0.25">
      <c r="A14" s="4">
        <v>7</v>
      </c>
      <c r="B14" s="4" t="s">
        <v>1105</v>
      </c>
      <c r="C14" s="4" t="s">
        <v>789</v>
      </c>
      <c r="D14" s="4" t="s">
        <v>869</v>
      </c>
      <c r="E14" s="4" t="s">
        <v>776</v>
      </c>
      <c r="F14" s="4" t="s">
        <v>790</v>
      </c>
      <c r="G14" s="5">
        <v>65000</v>
      </c>
      <c r="H14" s="5">
        <v>0</v>
      </c>
      <c r="I14" s="5">
        <f t="shared" si="0"/>
        <v>65000</v>
      </c>
      <c r="J14" s="5">
        <f t="shared" si="1"/>
        <v>1865.5</v>
      </c>
      <c r="K14" s="5">
        <v>4427.55</v>
      </c>
      <c r="L14" s="5">
        <f t="shared" si="2"/>
        <v>1976</v>
      </c>
      <c r="M14" s="5">
        <v>25</v>
      </c>
      <c r="N14" s="5">
        <f t="shared" si="3"/>
        <v>8294.0499999999993</v>
      </c>
      <c r="O14" s="5">
        <f t="shared" si="4"/>
        <v>56705.95</v>
      </c>
    </row>
    <row r="15" spans="1:16" ht="30" x14ac:dyDescent="0.25">
      <c r="A15" s="4">
        <v>8</v>
      </c>
      <c r="B15" s="4" t="s">
        <v>800</v>
      </c>
      <c r="C15" s="4" t="s">
        <v>789</v>
      </c>
      <c r="D15" s="4" t="s">
        <v>801</v>
      </c>
      <c r="E15" s="4" t="s">
        <v>775</v>
      </c>
      <c r="F15" s="4" t="s">
        <v>790</v>
      </c>
      <c r="G15" s="5">
        <v>11000</v>
      </c>
      <c r="H15" s="5">
        <v>0</v>
      </c>
      <c r="I15" s="5">
        <f t="shared" si="0"/>
        <v>11000</v>
      </c>
      <c r="J15" s="5">
        <f t="shared" si="1"/>
        <v>315.7</v>
      </c>
      <c r="K15" s="5"/>
      <c r="L15" s="5">
        <f t="shared" si="2"/>
        <v>334.4</v>
      </c>
      <c r="M15" s="5">
        <v>25</v>
      </c>
      <c r="N15" s="5">
        <f t="shared" si="3"/>
        <v>675.09999999999991</v>
      </c>
      <c r="O15" s="5">
        <f t="shared" si="4"/>
        <v>10324.9</v>
      </c>
    </row>
    <row r="16" spans="1:16" ht="30" x14ac:dyDescent="0.25">
      <c r="A16" s="4">
        <v>9</v>
      </c>
      <c r="B16" s="4" t="s">
        <v>811</v>
      </c>
      <c r="C16" s="4" t="s">
        <v>789</v>
      </c>
      <c r="D16" s="4" t="s">
        <v>525</v>
      </c>
      <c r="E16" s="4" t="s">
        <v>776</v>
      </c>
      <c r="F16" s="4" t="s">
        <v>790</v>
      </c>
      <c r="G16" s="5">
        <v>15000</v>
      </c>
      <c r="H16" s="5">
        <v>0</v>
      </c>
      <c r="I16" s="5">
        <f t="shared" si="0"/>
        <v>15000</v>
      </c>
      <c r="J16" s="5">
        <f t="shared" si="1"/>
        <v>430.5</v>
      </c>
      <c r="K16" s="5"/>
      <c r="L16" s="5">
        <f t="shared" si="2"/>
        <v>456</v>
      </c>
      <c r="M16" s="5">
        <v>25</v>
      </c>
      <c r="N16" s="5">
        <f t="shared" si="3"/>
        <v>911.5</v>
      </c>
      <c r="O16" s="5">
        <f t="shared" si="4"/>
        <v>14088.5</v>
      </c>
    </row>
    <row r="17" spans="1:15" ht="30" x14ac:dyDescent="0.25">
      <c r="A17" s="4">
        <v>10</v>
      </c>
      <c r="B17" s="4" t="s">
        <v>788</v>
      </c>
      <c r="C17" s="4" t="s">
        <v>1220</v>
      </c>
      <c r="D17" s="4" t="s">
        <v>350</v>
      </c>
      <c r="E17" s="4" t="s">
        <v>776</v>
      </c>
      <c r="F17" s="4" t="s">
        <v>790</v>
      </c>
      <c r="G17" s="5">
        <v>25000</v>
      </c>
      <c r="H17" s="5">
        <v>0</v>
      </c>
      <c r="I17" s="5">
        <f t="shared" si="0"/>
        <v>25000</v>
      </c>
      <c r="J17" s="5">
        <f t="shared" si="1"/>
        <v>717.5</v>
      </c>
      <c r="K17" s="5">
        <v>0</v>
      </c>
      <c r="L17" s="5">
        <f t="shared" si="2"/>
        <v>760</v>
      </c>
      <c r="M17" s="5">
        <v>25</v>
      </c>
      <c r="N17" s="5">
        <f t="shared" si="3"/>
        <v>1502.5</v>
      </c>
      <c r="O17" s="5">
        <f t="shared" si="4"/>
        <v>23497.5</v>
      </c>
    </row>
    <row r="18" spans="1:15" ht="30" x14ac:dyDescent="0.25">
      <c r="A18" s="4">
        <v>11</v>
      </c>
      <c r="B18" s="4" t="s">
        <v>793</v>
      </c>
      <c r="C18" s="4" t="s">
        <v>1220</v>
      </c>
      <c r="D18" s="4" t="s">
        <v>350</v>
      </c>
      <c r="E18" s="4" t="s">
        <v>776</v>
      </c>
      <c r="F18" s="4" t="s">
        <v>790</v>
      </c>
      <c r="G18" s="5">
        <v>30000</v>
      </c>
      <c r="H18" s="5">
        <v>0</v>
      </c>
      <c r="I18" s="5">
        <f t="shared" si="0"/>
        <v>30000</v>
      </c>
      <c r="J18" s="5">
        <f t="shared" si="1"/>
        <v>861</v>
      </c>
      <c r="K18" s="5"/>
      <c r="L18" s="5">
        <f t="shared" si="2"/>
        <v>912</v>
      </c>
      <c r="M18" s="5">
        <v>25</v>
      </c>
      <c r="N18" s="5">
        <f>+J18+K18+L18+M18</f>
        <v>1798</v>
      </c>
      <c r="O18" s="5">
        <f t="shared" si="4"/>
        <v>28202</v>
      </c>
    </row>
    <row r="19" spans="1:15" ht="30" x14ac:dyDescent="0.25">
      <c r="A19" s="4">
        <v>12</v>
      </c>
      <c r="B19" s="4" t="s">
        <v>802</v>
      </c>
      <c r="C19" s="4" t="s">
        <v>1220</v>
      </c>
      <c r="D19" s="4" t="s">
        <v>45</v>
      </c>
      <c r="E19" s="4" t="s">
        <v>776</v>
      </c>
      <c r="F19" s="4" t="s">
        <v>783</v>
      </c>
      <c r="G19" s="5">
        <v>28350</v>
      </c>
      <c r="H19" s="5">
        <v>0</v>
      </c>
      <c r="I19" s="5">
        <f t="shared" si="0"/>
        <v>28350</v>
      </c>
      <c r="J19" s="5">
        <f t="shared" si="1"/>
        <v>813.64499999999998</v>
      </c>
      <c r="K19" s="5"/>
      <c r="L19" s="5">
        <f t="shared" si="2"/>
        <v>861.84</v>
      </c>
      <c r="M19" s="5">
        <f>1350.12+25</f>
        <v>1375.12</v>
      </c>
      <c r="N19" s="5">
        <f>+J19+K19+L19+M19</f>
        <v>3050.605</v>
      </c>
      <c r="O19" s="5">
        <f t="shared" si="4"/>
        <v>25299.395</v>
      </c>
    </row>
    <row r="20" spans="1:15" ht="30" x14ac:dyDescent="0.25">
      <c r="A20" s="4">
        <v>13</v>
      </c>
      <c r="B20" s="4" t="s">
        <v>803</v>
      </c>
      <c r="C20" s="4" t="s">
        <v>1220</v>
      </c>
      <c r="D20" s="4" t="s">
        <v>160</v>
      </c>
      <c r="E20" s="4" t="s">
        <v>775</v>
      </c>
      <c r="F20" s="4" t="s">
        <v>790</v>
      </c>
      <c r="G20" s="5">
        <v>11000</v>
      </c>
      <c r="H20" s="5">
        <v>0</v>
      </c>
      <c r="I20" s="5">
        <f t="shared" si="0"/>
        <v>11000</v>
      </c>
      <c r="J20" s="5">
        <f t="shared" si="1"/>
        <v>315.7</v>
      </c>
      <c r="K20" s="5"/>
      <c r="L20" s="5">
        <f t="shared" si="2"/>
        <v>334.4</v>
      </c>
      <c r="M20" s="5">
        <v>25</v>
      </c>
      <c r="N20" s="5">
        <f t="shared" ref="N20:N86" si="5">+J20+K20+L20+M20</f>
        <v>675.09999999999991</v>
      </c>
      <c r="O20" s="5">
        <f t="shared" si="4"/>
        <v>10324.9</v>
      </c>
    </row>
    <row r="21" spans="1:15" ht="30" x14ac:dyDescent="0.25">
      <c r="A21" s="4">
        <v>14</v>
      </c>
      <c r="B21" s="4" t="s">
        <v>823</v>
      </c>
      <c r="C21" s="4" t="s">
        <v>1220</v>
      </c>
      <c r="D21" s="4" t="s">
        <v>824</v>
      </c>
      <c r="E21" s="4" t="s">
        <v>776</v>
      </c>
      <c r="F21" s="4" t="s">
        <v>783</v>
      </c>
      <c r="G21" s="5">
        <v>35000</v>
      </c>
      <c r="H21" s="5">
        <v>0</v>
      </c>
      <c r="I21" s="5">
        <f t="shared" si="0"/>
        <v>35000</v>
      </c>
      <c r="J21" s="5">
        <f t="shared" si="1"/>
        <v>1004.5</v>
      </c>
      <c r="K21" s="5"/>
      <c r="L21" s="5">
        <f t="shared" si="2"/>
        <v>1064</v>
      </c>
      <c r="M21" s="5">
        <f>25+3424.9</f>
        <v>3449.9</v>
      </c>
      <c r="N21" s="5">
        <f t="shared" si="5"/>
        <v>5518.4</v>
      </c>
      <c r="O21" s="5">
        <f t="shared" si="4"/>
        <v>29481.599999999999</v>
      </c>
    </row>
    <row r="22" spans="1:15" ht="30" x14ac:dyDescent="0.25">
      <c r="A22" s="4">
        <v>15</v>
      </c>
      <c r="B22" s="4" t="s">
        <v>829</v>
      </c>
      <c r="C22" s="4" t="s">
        <v>1220</v>
      </c>
      <c r="D22" s="4" t="s">
        <v>160</v>
      </c>
      <c r="E22" s="4" t="s">
        <v>775</v>
      </c>
      <c r="F22" s="4" t="s">
        <v>790</v>
      </c>
      <c r="G22" s="5">
        <v>10000</v>
      </c>
      <c r="H22" s="5">
        <v>0</v>
      </c>
      <c r="I22" s="5">
        <f t="shared" si="0"/>
        <v>10000</v>
      </c>
      <c r="J22" s="5">
        <f t="shared" si="1"/>
        <v>287</v>
      </c>
      <c r="K22" s="5"/>
      <c r="L22" s="5">
        <f t="shared" si="2"/>
        <v>304</v>
      </c>
      <c r="M22" s="5">
        <v>25</v>
      </c>
      <c r="N22" s="5">
        <f t="shared" si="5"/>
        <v>616</v>
      </c>
      <c r="O22" s="5">
        <f t="shared" si="4"/>
        <v>9384</v>
      </c>
    </row>
    <row r="23" spans="1:15" ht="30" x14ac:dyDescent="0.25">
      <c r="A23" s="4">
        <v>16</v>
      </c>
      <c r="B23" s="4" t="s">
        <v>862</v>
      </c>
      <c r="C23" s="4" t="s">
        <v>1220</v>
      </c>
      <c r="D23" s="4" t="s">
        <v>855</v>
      </c>
      <c r="E23" s="4" t="s">
        <v>776</v>
      </c>
      <c r="F23" s="4" t="s">
        <v>790</v>
      </c>
      <c r="G23" s="5">
        <v>50000</v>
      </c>
      <c r="H23" s="5">
        <v>0</v>
      </c>
      <c r="I23" s="5">
        <f t="shared" si="0"/>
        <v>50000</v>
      </c>
      <c r="J23" s="5">
        <f t="shared" si="1"/>
        <v>1435</v>
      </c>
      <c r="K23" s="5">
        <v>1854</v>
      </c>
      <c r="L23" s="5">
        <f t="shared" si="2"/>
        <v>1520</v>
      </c>
      <c r="M23" s="5">
        <f>25+400</f>
        <v>425</v>
      </c>
      <c r="N23" s="5">
        <f t="shared" si="5"/>
        <v>5234</v>
      </c>
      <c r="O23" s="5">
        <f t="shared" si="4"/>
        <v>44766</v>
      </c>
    </row>
    <row r="24" spans="1:15" ht="30" x14ac:dyDescent="0.25">
      <c r="A24" s="4">
        <v>17</v>
      </c>
      <c r="B24" s="4" t="s">
        <v>867</v>
      </c>
      <c r="C24" s="4" t="s">
        <v>1220</v>
      </c>
      <c r="D24" s="4" t="s">
        <v>855</v>
      </c>
      <c r="E24" s="4" t="s">
        <v>776</v>
      </c>
      <c r="F24" s="4" t="s">
        <v>790</v>
      </c>
      <c r="G24" s="5">
        <v>50000</v>
      </c>
      <c r="H24" s="5">
        <v>0</v>
      </c>
      <c r="I24" s="5">
        <f t="shared" si="0"/>
        <v>50000</v>
      </c>
      <c r="J24" s="5">
        <f t="shared" si="1"/>
        <v>1435</v>
      </c>
      <c r="K24" s="5">
        <v>1854</v>
      </c>
      <c r="L24" s="5">
        <f t="shared" si="2"/>
        <v>1520</v>
      </c>
      <c r="M24" s="5">
        <f>1350.12+25</f>
        <v>1375.12</v>
      </c>
      <c r="N24" s="5">
        <f t="shared" si="5"/>
        <v>6184.12</v>
      </c>
      <c r="O24" s="5">
        <f t="shared" si="4"/>
        <v>43815.88</v>
      </c>
    </row>
    <row r="25" spans="1:15" ht="30" x14ac:dyDescent="0.25">
      <c r="A25" s="4">
        <v>18</v>
      </c>
      <c r="B25" s="4" t="s">
        <v>877</v>
      </c>
      <c r="C25" s="4" t="s">
        <v>1220</v>
      </c>
      <c r="D25" s="4" t="s">
        <v>148</v>
      </c>
      <c r="E25" s="4" t="s">
        <v>776</v>
      </c>
      <c r="F25" s="4" t="s">
        <v>783</v>
      </c>
      <c r="G25" s="5">
        <v>22050</v>
      </c>
      <c r="H25" s="5">
        <v>0</v>
      </c>
      <c r="I25" s="5">
        <f t="shared" si="0"/>
        <v>22050</v>
      </c>
      <c r="J25" s="5">
        <f t="shared" si="1"/>
        <v>632.83500000000004</v>
      </c>
      <c r="K25" s="5"/>
      <c r="L25" s="5">
        <f t="shared" si="2"/>
        <v>670.32</v>
      </c>
      <c r="M25" s="5">
        <v>25</v>
      </c>
      <c r="N25" s="5">
        <f t="shared" si="5"/>
        <v>1328.1550000000002</v>
      </c>
      <c r="O25" s="5">
        <f t="shared" si="4"/>
        <v>20721.845000000001</v>
      </c>
    </row>
    <row r="26" spans="1:15" ht="30" x14ac:dyDescent="0.25">
      <c r="A26" s="4">
        <v>19</v>
      </c>
      <c r="B26" s="4" t="s">
        <v>889</v>
      </c>
      <c r="C26" s="4" t="s">
        <v>1220</v>
      </c>
      <c r="D26" s="4" t="s">
        <v>890</v>
      </c>
      <c r="E26" s="4" t="s">
        <v>776</v>
      </c>
      <c r="F26" s="4" t="s">
        <v>783</v>
      </c>
      <c r="G26" s="5">
        <v>40000</v>
      </c>
      <c r="H26" s="5">
        <v>0</v>
      </c>
      <c r="I26" s="5">
        <f t="shared" si="0"/>
        <v>40000</v>
      </c>
      <c r="J26" s="5">
        <f t="shared" si="1"/>
        <v>1148</v>
      </c>
      <c r="K26" s="5">
        <v>442.65</v>
      </c>
      <c r="L26" s="5">
        <f t="shared" si="2"/>
        <v>1216</v>
      </c>
      <c r="M26" s="5">
        <f>25+3024.9</f>
        <v>3049.9</v>
      </c>
      <c r="N26" s="5">
        <f t="shared" si="5"/>
        <v>5856.55</v>
      </c>
      <c r="O26" s="5">
        <f t="shared" si="4"/>
        <v>34143.449999999997</v>
      </c>
    </row>
    <row r="27" spans="1:15" ht="30" x14ac:dyDescent="0.25">
      <c r="A27" s="4">
        <v>20</v>
      </c>
      <c r="B27" s="4" t="s">
        <v>900</v>
      </c>
      <c r="C27" s="4" t="s">
        <v>1220</v>
      </c>
      <c r="D27" s="4" t="s">
        <v>855</v>
      </c>
      <c r="E27" s="4" t="s">
        <v>776</v>
      </c>
      <c r="F27" s="4" t="s">
        <v>790</v>
      </c>
      <c r="G27" s="5">
        <v>50000</v>
      </c>
      <c r="H27" s="5">
        <v>0</v>
      </c>
      <c r="I27" s="5">
        <f t="shared" si="0"/>
        <v>50000</v>
      </c>
      <c r="J27" s="5">
        <f t="shared" si="1"/>
        <v>1435</v>
      </c>
      <c r="K27" s="5">
        <v>1854</v>
      </c>
      <c r="L27" s="5">
        <f t="shared" si="2"/>
        <v>1520</v>
      </c>
      <c r="M27" s="5">
        <f>25+11117.44</f>
        <v>11142.44</v>
      </c>
      <c r="N27" s="5">
        <f t="shared" si="5"/>
        <v>15951.44</v>
      </c>
      <c r="O27" s="5">
        <f t="shared" si="4"/>
        <v>34048.559999999998</v>
      </c>
    </row>
    <row r="28" spans="1:15" ht="30" x14ac:dyDescent="0.25">
      <c r="A28" s="4">
        <v>21</v>
      </c>
      <c r="B28" s="4" t="s">
        <v>902</v>
      </c>
      <c r="C28" s="4" t="s">
        <v>1220</v>
      </c>
      <c r="D28" s="4" t="s">
        <v>810</v>
      </c>
      <c r="E28" s="4" t="s">
        <v>776</v>
      </c>
      <c r="F28" s="4" t="s">
        <v>783</v>
      </c>
      <c r="G28" s="14">
        <v>45000</v>
      </c>
      <c r="H28" s="14">
        <v>0</v>
      </c>
      <c r="I28" s="14">
        <f t="shared" si="0"/>
        <v>45000</v>
      </c>
      <c r="J28" s="5">
        <f t="shared" si="1"/>
        <v>1291.5</v>
      </c>
      <c r="K28" s="14">
        <v>1148.33</v>
      </c>
      <c r="L28" s="5">
        <f t="shared" si="2"/>
        <v>1368</v>
      </c>
      <c r="M28" s="14">
        <f>25+1912.45</f>
        <v>1937.45</v>
      </c>
      <c r="N28" s="14">
        <f t="shared" si="5"/>
        <v>5745.28</v>
      </c>
      <c r="O28" s="5">
        <f t="shared" si="4"/>
        <v>39254.720000000001</v>
      </c>
    </row>
    <row r="29" spans="1:15" ht="30" x14ac:dyDescent="0.25">
      <c r="A29" s="4">
        <v>22</v>
      </c>
      <c r="B29" s="4" t="s">
        <v>917</v>
      </c>
      <c r="C29" s="4" t="s">
        <v>1220</v>
      </c>
      <c r="D29" s="4" t="s">
        <v>912</v>
      </c>
      <c r="E29" s="4" t="s">
        <v>776</v>
      </c>
      <c r="F29" s="4" t="s">
        <v>790</v>
      </c>
      <c r="G29" s="5">
        <v>25000</v>
      </c>
      <c r="H29" s="5">
        <v>0</v>
      </c>
      <c r="I29" s="5">
        <f t="shared" si="0"/>
        <v>25000</v>
      </c>
      <c r="J29" s="5">
        <f t="shared" si="1"/>
        <v>717.5</v>
      </c>
      <c r="K29" s="5"/>
      <c r="L29" s="5">
        <f t="shared" si="2"/>
        <v>760</v>
      </c>
      <c r="M29" s="5">
        <v>25</v>
      </c>
      <c r="N29" s="5">
        <f t="shared" si="5"/>
        <v>1502.5</v>
      </c>
      <c r="O29" s="5">
        <f t="shared" si="4"/>
        <v>23497.5</v>
      </c>
    </row>
    <row r="30" spans="1:15" ht="30" x14ac:dyDescent="0.25">
      <c r="A30" s="4">
        <v>23</v>
      </c>
      <c r="B30" s="4" t="s">
        <v>923</v>
      </c>
      <c r="C30" s="4" t="s">
        <v>1220</v>
      </c>
      <c r="D30" s="4" t="s">
        <v>922</v>
      </c>
      <c r="E30" s="4" t="s">
        <v>775</v>
      </c>
      <c r="F30" s="4" t="s">
        <v>790</v>
      </c>
      <c r="G30" s="5">
        <v>10000</v>
      </c>
      <c r="H30" s="5">
        <v>0</v>
      </c>
      <c r="I30" s="5">
        <f t="shared" si="0"/>
        <v>10000</v>
      </c>
      <c r="J30" s="5">
        <f t="shared" si="1"/>
        <v>287</v>
      </c>
      <c r="K30" s="5"/>
      <c r="L30" s="5">
        <f t="shared" si="2"/>
        <v>304</v>
      </c>
      <c r="M30" s="5">
        <v>25</v>
      </c>
      <c r="N30" s="5">
        <f t="shared" si="5"/>
        <v>616</v>
      </c>
      <c r="O30" s="5">
        <f t="shared" si="4"/>
        <v>9384</v>
      </c>
    </row>
    <row r="31" spans="1:15" ht="30" x14ac:dyDescent="0.25">
      <c r="A31" s="4">
        <v>24</v>
      </c>
      <c r="B31" s="4" t="s">
        <v>924</v>
      </c>
      <c r="C31" s="4" t="s">
        <v>1220</v>
      </c>
      <c r="D31" s="4" t="s">
        <v>922</v>
      </c>
      <c r="E31" s="4" t="s">
        <v>775</v>
      </c>
      <c r="F31" s="4" t="s">
        <v>790</v>
      </c>
      <c r="G31" s="5">
        <v>10000</v>
      </c>
      <c r="H31" s="5">
        <v>0</v>
      </c>
      <c r="I31" s="5">
        <f t="shared" si="0"/>
        <v>10000</v>
      </c>
      <c r="J31" s="5">
        <f t="shared" si="1"/>
        <v>287</v>
      </c>
      <c r="K31" s="5"/>
      <c r="L31" s="5">
        <f t="shared" si="2"/>
        <v>304</v>
      </c>
      <c r="M31" s="5">
        <f>2855.17+25</f>
        <v>2880.17</v>
      </c>
      <c r="N31" s="5">
        <f>+J31+K31+L31+M31</f>
        <v>3471.17</v>
      </c>
      <c r="O31" s="5">
        <f t="shared" si="4"/>
        <v>6528.83</v>
      </c>
    </row>
    <row r="32" spans="1:15" ht="30" x14ac:dyDescent="0.25">
      <c r="A32" s="4">
        <v>25</v>
      </c>
      <c r="B32" s="4" t="s">
        <v>925</v>
      </c>
      <c r="C32" s="4" t="s">
        <v>1220</v>
      </c>
      <c r="D32" s="4" t="s">
        <v>922</v>
      </c>
      <c r="E32" s="4" t="s">
        <v>775</v>
      </c>
      <c r="F32" s="4" t="s">
        <v>790</v>
      </c>
      <c r="G32" s="5">
        <v>11000</v>
      </c>
      <c r="H32" s="5">
        <v>0</v>
      </c>
      <c r="I32" s="5">
        <f t="shared" si="0"/>
        <v>11000</v>
      </c>
      <c r="J32" s="5">
        <f t="shared" si="1"/>
        <v>315.7</v>
      </c>
      <c r="K32" s="5"/>
      <c r="L32" s="5">
        <f t="shared" si="2"/>
        <v>334.4</v>
      </c>
      <c r="M32" s="5">
        <v>25</v>
      </c>
      <c r="N32" s="5">
        <f t="shared" si="5"/>
        <v>675.09999999999991</v>
      </c>
      <c r="O32" s="5">
        <f t="shared" si="4"/>
        <v>10324.9</v>
      </c>
    </row>
    <row r="33" spans="1:15" ht="30" x14ac:dyDescent="0.25">
      <c r="A33" s="4">
        <v>26</v>
      </c>
      <c r="B33" s="4" t="s">
        <v>931</v>
      </c>
      <c r="C33" s="4" t="s">
        <v>1220</v>
      </c>
      <c r="D33" s="4" t="s">
        <v>915</v>
      </c>
      <c r="E33" s="4" t="s">
        <v>775</v>
      </c>
      <c r="F33" s="4" t="s">
        <v>790</v>
      </c>
      <c r="G33" s="5">
        <v>10000</v>
      </c>
      <c r="H33" s="5">
        <v>0</v>
      </c>
      <c r="I33" s="5">
        <f t="shared" si="0"/>
        <v>10000</v>
      </c>
      <c r="J33" s="5">
        <f t="shared" si="1"/>
        <v>287</v>
      </c>
      <c r="K33" s="5"/>
      <c r="L33" s="5">
        <f t="shared" si="2"/>
        <v>304</v>
      </c>
      <c r="M33" s="5">
        <v>25</v>
      </c>
      <c r="N33" s="5">
        <f t="shared" si="5"/>
        <v>616</v>
      </c>
      <c r="O33" s="5">
        <f t="shared" si="4"/>
        <v>9384</v>
      </c>
    </row>
    <row r="34" spans="1:15" ht="30" x14ac:dyDescent="0.25">
      <c r="A34" s="4">
        <v>27</v>
      </c>
      <c r="B34" s="4" t="s">
        <v>1368</v>
      </c>
      <c r="C34" s="4" t="s">
        <v>1369</v>
      </c>
      <c r="D34" s="4" t="s">
        <v>1069</v>
      </c>
      <c r="E34" s="4" t="s">
        <v>775</v>
      </c>
      <c r="F34" s="4" t="s">
        <v>783</v>
      </c>
      <c r="G34" s="5">
        <v>20000</v>
      </c>
      <c r="H34" s="5"/>
      <c r="I34" s="5">
        <v>20000</v>
      </c>
      <c r="J34" s="5">
        <f>+I34*2.87%</f>
        <v>574</v>
      </c>
      <c r="K34" s="5"/>
      <c r="L34" s="5">
        <f>+I34*3.04%</f>
        <v>608</v>
      </c>
      <c r="M34" s="5">
        <v>26</v>
      </c>
      <c r="N34" s="5">
        <f>+J34+K34+L34+M34</f>
        <v>1208</v>
      </c>
      <c r="O34" s="5">
        <f>+I34-N34</f>
        <v>18792</v>
      </c>
    </row>
    <row r="35" spans="1:15" ht="30" x14ac:dyDescent="0.25">
      <c r="A35" s="4">
        <v>28</v>
      </c>
      <c r="B35" s="4" t="s">
        <v>893</v>
      </c>
      <c r="C35" s="4" t="s">
        <v>1117</v>
      </c>
      <c r="D35" s="4" t="s">
        <v>894</v>
      </c>
      <c r="E35" s="4" t="s">
        <v>776</v>
      </c>
      <c r="F35" s="4" t="s">
        <v>790</v>
      </c>
      <c r="G35" s="5">
        <v>50000</v>
      </c>
      <c r="H35" s="5">
        <v>0</v>
      </c>
      <c r="I35" s="5">
        <f t="shared" si="0"/>
        <v>50000</v>
      </c>
      <c r="J35" s="5">
        <f t="shared" si="1"/>
        <v>1435</v>
      </c>
      <c r="K35" s="5">
        <v>1854</v>
      </c>
      <c r="L35" s="5">
        <f t="shared" si="2"/>
        <v>1520</v>
      </c>
      <c r="M35" s="5">
        <f>25+3424.9</f>
        <v>3449.9</v>
      </c>
      <c r="N35" s="5">
        <f t="shared" si="5"/>
        <v>8258.9</v>
      </c>
      <c r="O35" s="5">
        <f t="shared" si="4"/>
        <v>41741.1</v>
      </c>
    </row>
    <row r="36" spans="1:15" ht="30" x14ac:dyDescent="0.25">
      <c r="A36" s="4">
        <v>29</v>
      </c>
      <c r="B36" s="4" t="s">
        <v>860</v>
      </c>
      <c r="C36" s="4" t="s">
        <v>1117</v>
      </c>
      <c r="D36" s="4" t="s">
        <v>160</v>
      </c>
      <c r="E36" s="4" t="s">
        <v>775</v>
      </c>
      <c r="F36" s="4" t="s">
        <v>790</v>
      </c>
      <c r="G36" s="5">
        <v>11000</v>
      </c>
      <c r="H36" s="5">
        <v>0</v>
      </c>
      <c r="I36" s="5">
        <f t="shared" si="0"/>
        <v>11000</v>
      </c>
      <c r="J36" s="5">
        <f t="shared" si="1"/>
        <v>315.7</v>
      </c>
      <c r="K36" s="5"/>
      <c r="L36" s="5">
        <f t="shared" si="2"/>
        <v>334.4</v>
      </c>
      <c r="M36" s="5">
        <v>25</v>
      </c>
      <c r="N36" s="5">
        <f t="shared" si="5"/>
        <v>675.09999999999991</v>
      </c>
      <c r="O36" s="5">
        <f t="shared" si="4"/>
        <v>10324.9</v>
      </c>
    </row>
    <row r="37" spans="1:15" ht="30" x14ac:dyDescent="0.25">
      <c r="A37" s="4">
        <v>30</v>
      </c>
      <c r="B37" s="4" t="s">
        <v>852</v>
      </c>
      <c r="C37" s="4" t="s">
        <v>1117</v>
      </c>
      <c r="D37" s="4" t="s">
        <v>160</v>
      </c>
      <c r="E37" s="4" t="s">
        <v>775</v>
      </c>
      <c r="F37" s="4" t="s">
        <v>790</v>
      </c>
      <c r="G37" s="5">
        <v>11000</v>
      </c>
      <c r="H37" s="5">
        <v>0</v>
      </c>
      <c r="I37" s="5">
        <f t="shared" si="0"/>
        <v>11000</v>
      </c>
      <c r="J37" s="5">
        <f t="shared" si="1"/>
        <v>315.7</v>
      </c>
      <c r="K37" s="5"/>
      <c r="L37" s="5">
        <f t="shared" si="2"/>
        <v>334.4</v>
      </c>
      <c r="M37" s="5">
        <v>25</v>
      </c>
      <c r="N37" s="5">
        <f t="shared" si="5"/>
        <v>675.09999999999991</v>
      </c>
      <c r="O37" s="5">
        <f t="shared" si="4"/>
        <v>10324.9</v>
      </c>
    </row>
    <row r="38" spans="1:15" ht="30" x14ac:dyDescent="0.25">
      <c r="A38" s="4">
        <v>31</v>
      </c>
      <c r="B38" s="4" t="s">
        <v>821</v>
      </c>
      <c r="C38" s="4" t="s">
        <v>1254</v>
      </c>
      <c r="D38" s="4" t="s">
        <v>810</v>
      </c>
      <c r="E38" s="4" t="s">
        <v>776</v>
      </c>
      <c r="F38" s="4" t="s">
        <v>790</v>
      </c>
      <c r="G38" s="5">
        <v>40000</v>
      </c>
      <c r="H38" s="5">
        <v>0</v>
      </c>
      <c r="I38" s="5">
        <f t="shared" si="0"/>
        <v>40000</v>
      </c>
      <c r="J38" s="5">
        <f t="shared" si="1"/>
        <v>1148</v>
      </c>
      <c r="K38" s="5">
        <v>442.65</v>
      </c>
      <c r="L38" s="5">
        <f t="shared" si="2"/>
        <v>1216</v>
      </c>
      <c r="M38" s="5">
        <f>25+400</f>
        <v>425</v>
      </c>
      <c r="N38" s="5">
        <f t="shared" si="5"/>
        <v>3231.65</v>
      </c>
      <c r="O38" s="5">
        <f t="shared" si="4"/>
        <v>36768.35</v>
      </c>
    </row>
    <row r="39" spans="1:15" ht="30" x14ac:dyDescent="0.25">
      <c r="A39" s="4">
        <v>32</v>
      </c>
      <c r="B39" s="4" t="s">
        <v>814</v>
      </c>
      <c r="C39" s="4" t="s">
        <v>1117</v>
      </c>
      <c r="D39" s="4" t="s">
        <v>815</v>
      </c>
      <c r="E39" s="4" t="s">
        <v>775</v>
      </c>
      <c r="F39" s="4" t="s">
        <v>790</v>
      </c>
      <c r="G39" s="14">
        <v>11000</v>
      </c>
      <c r="H39" s="14">
        <v>0</v>
      </c>
      <c r="I39" s="14">
        <f t="shared" si="0"/>
        <v>11000</v>
      </c>
      <c r="J39" s="5">
        <f t="shared" si="1"/>
        <v>315.7</v>
      </c>
      <c r="K39" s="14"/>
      <c r="L39" s="5">
        <f t="shared" si="2"/>
        <v>334.4</v>
      </c>
      <c r="M39" s="14">
        <v>25</v>
      </c>
      <c r="N39" s="14">
        <f t="shared" si="5"/>
        <v>675.09999999999991</v>
      </c>
      <c r="O39" s="5">
        <f t="shared" si="4"/>
        <v>10324.9</v>
      </c>
    </row>
    <row r="40" spans="1:15" ht="30" x14ac:dyDescent="0.25">
      <c r="A40" s="4">
        <v>33</v>
      </c>
      <c r="B40" s="4" t="s">
        <v>791</v>
      </c>
      <c r="C40" s="4" t="s">
        <v>1117</v>
      </c>
      <c r="D40" s="4" t="s">
        <v>525</v>
      </c>
      <c r="E40" s="4" t="s">
        <v>775</v>
      </c>
      <c r="F40" s="4" t="s">
        <v>790</v>
      </c>
      <c r="G40" s="5">
        <v>15000</v>
      </c>
      <c r="H40" s="5">
        <v>0</v>
      </c>
      <c r="I40" s="5">
        <f t="shared" si="0"/>
        <v>15000</v>
      </c>
      <c r="J40" s="5">
        <f t="shared" si="1"/>
        <v>430.5</v>
      </c>
      <c r="K40" s="5"/>
      <c r="L40" s="5">
        <f t="shared" si="2"/>
        <v>456</v>
      </c>
      <c r="M40" s="5">
        <v>25</v>
      </c>
      <c r="N40" s="5">
        <f t="shared" si="5"/>
        <v>911.5</v>
      </c>
      <c r="O40" s="5">
        <f t="shared" si="4"/>
        <v>14088.5</v>
      </c>
    </row>
    <row r="41" spans="1:15" ht="30" x14ac:dyDescent="0.25">
      <c r="A41" s="4">
        <v>34</v>
      </c>
      <c r="B41" s="4" t="s">
        <v>797</v>
      </c>
      <c r="C41" s="4" t="s">
        <v>1219</v>
      </c>
      <c r="D41" s="4" t="s">
        <v>350</v>
      </c>
      <c r="E41" s="4" t="s">
        <v>776</v>
      </c>
      <c r="F41" s="4" t="s">
        <v>790</v>
      </c>
      <c r="G41" s="5">
        <v>30000</v>
      </c>
      <c r="H41" s="5">
        <v>0</v>
      </c>
      <c r="I41" s="5">
        <f t="shared" si="0"/>
        <v>30000</v>
      </c>
      <c r="J41" s="5">
        <f t="shared" si="1"/>
        <v>861</v>
      </c>
      <c r="K41" s="5"/>
      <c r="L41" s="5">
        <f t="shared" si="2"/>
        <v>912</v>
      </c>
      <c r="M41" s="5">
        <v>25</v>
      </c>
      <c r="N41" s="5">
        <f t="shared" si="5"/>
        <v>1798</v>
      </c>
      <c r="O41" s="5">
        <f>+I41-N41</f>
        <v>28202</v>
      </c>
    </row>
    <row r="42" spans="1:15" ht="30" x14ac:dyDescent="0.25">
      <c r="A42" s="4">
        <v>35</v>
      </c>
      <c r="B42" s="4" t="s">
        <v>891</v>
      </c>
      <c r="C42" s="4" t="s">
        <v>1219</v>
      </c>
      <c r="D42" s="4" t="s">
        <v>855</v>
      </c>
      <c r="E42" s="4" t="s">
        <v>776</v>
      </c>
      <c r="F42" s="4" t="s">
        <v>790</v>
      </c>
      <c r="G42" s="5">
        <v>50000</v>
      </c>
      <c r="H42" s="5">
        <v>0</v>
      </c>
      <c r="I42" s="5">
        <f t="shared" si="0"/>
        <v>50000</v>
      </c>
      <c r="J42" s="5">
        <f t="shared" si="1"/>
        <v>1435</v>
      </c>
      <c r="K42" s="5">
        <v>1854</v>
      </c>
      <c r="L42" s="5">
        <f t="shared" si="2"/>
        <v>1520</v>
      </c>
      <c r="M42" s="5">
        <v>25</v>
      </c>
      <c r="N42" s="5">
        <f t="shared" si="5"/>
        <v>4834</v>
      </c>
      <c r="O42" s="5">
        <f>+I42-N42</f>
        <v>45166</v>
      </c>
    </row>
    <row r="43" spans="1:15" ht="30" x14ac:dyDescent="0.25">
      <c r="A43" s="4">
        <v>36</v>
      </c>
      <c r="B43" s="4" t="s">
        <v>938</v>
      </c>
      <c r="C43" s="4" t="s">
        <v>1219</v>
      </c>
      <c r="D43" s="4" t="s">
        <v>922</v>
      </c>
      <c r="E43" s="4" t="s">
        <v>775</v>
      </c>
      <c r="F43" s="4" t="s">
        <v>790</v>
      </c>
      <c r="G43" s="5">
        <v>11000</v>
      </c>
      <c r="H43" s="5">
        <v>0</v>
      </c>
      <c r="I43" s="5">
        <f t="shared" si="0"/>
        <v>11000</v>
      </c>
      <c r="J43" s="5">
        <f t="shared" si="1"/>
        <v>315.7</v>
      </c>
      <c r="K43" s="5"/>
      <c r="L43" s="5">
        <f t="shared" si="2"/>
        <v>334.4</v>
      </c>
      <c r="M43" s="5">
        <v>25</v>
      </c>
      <c r="N43" s="5">
        <f t="shared" si="5"/>
        <v>675.09999999999991</v>
      </c>
      <c r="O43" s="5">
        <f t="shared" ref="O43:O48" si="6">+I43-N43</f>
        <v>10324.9</v>
      </c>
    </row>
    <row r="44" spans="1:15" ht="30" x14ac:dyDescent="0.25">
      <c r="A44" s="4">
        <v>37</v>
      </c>
      <c r="B44" s="4" t="s">
        <v>939</v>
      </c>
      <c r="C44" s="4" t="s">
        <v>1219</v>
      </c>
      <c r="D44" s="4" t="s">
        <v>922</v>
      </c>
      <c r="E44" s="4" t="s">
        <v>775</v>
      </c>
      <c r="F44" s="4" t="s">
        <v>790</v>
      </c>
      <c r="G44" s="5">
        <v>10000</v>
      </c>
      <c r="H44" s="5">
        <v>0</v>
      </c>
      <c r="I44" s="5">
        <f t="shared" si="0"/>
        <v>10000</v>
      </c>
      <c r="J44" s="5">
        <f t="shared" si="1"/>
        <v>287</v>
      </c>
      <c r="K44" s="5"/>
      <c r="L44" s="5">
        <f t="shared" si="2"/>
        <v>304</v>
      </c>
      <c r="M44" s="5">
        <v>25</v>
      </c>
      <c r="N44" s="5">
        <f t="shared" si="5"/>
        <v>616</v>
      </c>
      <c r="O44" s="5">
        <f t="shared" si="6"/>
        <v>9384</v>
      </c>
    </row>
    <row r="45" spans="1:15" ht="30" x14ac:dyDescent="0.25">
      <c r="A45" s="4">
        <v>38</v>
      </c>
      <c r="B45" s="4" t="s">
        <v>940</v>
      </c>
      <c r="C45" s="4" t="s">
        <v>1219</v>
      </c>
      <c r="D45" s="4" t="s">
        <v>922</v>
      </c>
      <c r="E45" s="4" t="s">
        <v>775</v>
      </c>
      <c r="F45" s="4" t="s">
        <v>790</v>
      </c>
      <c r="G45" s="5">
        <v>10000</v>
      </c>
      <c r="H45" s="5">
        <v>0</v>
      </c>
      <c r="I45" s="5">
        <f t="shared" si="0"/>
        <v>10000</v>
      </c>
      <c r="J45" s="5">
        <f t="shared" si="1"/>
        <v>287</v>
      </c>
      <c r="K45" s="5"/>
      <c r="L45" s="5">
        <f t="shared" si="2"/>
        <v>304</v>
      </c>
      <c r="M45" s="5">
        <v>25</v>
      </c>
      <c r="N45" s="5">
        <f t="shared" si="5"/>
        <v>616</v>
      </c>
      <c r="O45" s="5">
        <f t="shared" si="6"/>
        <v>9384</v>
      </c>
    </row>
    <row r="46" spans="1:15" ht="30" x14ac:dyDescent="0.25">
      <c r="A46" s="4">
        <v>39</v>
      </c>
      <c r="B46" s="4" t="s">
        <v>930</v>
      </c>
      <c r="C46" s="4" t="s">
        <v>1219</v>
      </c>
      <c r="D46" s="4" t="s">
        <v>915</v>
      </c>
      <c r="E46" s="4" t="s">
        <v>775</v>
      </c>
      <c r="F46" s="4" t="s">
        <v>790</v>
      </c>
      <c r="G46" s="5">
        <v>10000</v>
      </c>
      <c r="H46" s="5">
        <v>0</v>
      </c>
      <c r="I46" s="5">
        <f t="shared" si="0"/>
        <v>10000</v>
      </c>
      <c r="J46" s="5">
        <f t="shared" si="1"/>
        <v>287</v>
      </c>
      <c r="K46" s="5"/>
      <c r="L46" s="5">
        <f t="shared" si="2"/>
        <v>304</v>
      </c>
      <c r="M46" s="5">
        <v>25</v>
      </c>
      <c r="N46" s="5">
        <f t="shared" si="5"/>
        <v>616</v>
      </c>
      <c r="O46" s="5">
        <f t="shared" si="6"/>
        <v>9384</v>
      </c>
    </row>
    <row r="47" spans="1:15" ht="30" x14ac:dyDescent="0.25">
      <c r="A47" s="4">
        <v>40</v>
      </c>
      <c r="B47" s="4" t="s">
        <v>921</v>
      </c>
      <c r="C47" s="4" t="s">
        <v>1219</v>
      </c>
      <c r="D47" s="4" t="s">
        <v>922</v>
      </c>
      <c r="E47" s="4" t="s">
        <v>775</v>
      </c>
      <c r="F47" s="4" t="s">
        <v>790</v>
      </c>
      <c r="G47" s="5">
        <v>11000</v>
      </c>
      <c r="H47" s="5">
        <v>0</v>
      </c>
      <c r="I47" s="5">
        <f t="shared" si="0"/>
        <v>11000</v>
      </c>
      <c r="J47" s="5">
        <f t="shared" si="1"/>
        <v>315.7</v>
      </c>
      <c r="K47" s="5"/>
      <c r="L47" s="5">
        <f t="shared" si="2"/>
        <v>334.4</v>
      </c>
      <c r="M47" s="5">
        <v>25</v>
      </c>
      <c r="N47" s="5">
        <f t="shared" si="5"/>
        <v>675.09999999999991</v>
      </c>
      <c r="O47" s="5">
        <f t="shared" si="6"/>
        <v>10324.9</v>
      </c>
    </row>
    <row r="48" spans="1:15" ht="30" x14ac:dyDescent="0.25">
      <c r="A48" s="4">
        <v>41</v>
      </c>
      <c r="B48" s="4" t="s">
        <v>918</v>
      </c>
      <c r="C48" s="4" t="s">
        <v>1219</v>
      </c>
      <c r="D48" s="4" t="s">
        <v>912</v>
      </c>
      <c r="E48" s="4" t="s">
        <v>775</v>
      </c>
      <c r="F48" s="4" t="s">
        <v>790</v>
      </c>
      <c r="G48" s="5">
        <v>11000</v>
      </c>
      <c r="H48" s="5">
        <v>0</v>
      </c>
      <c r="I48" s="5">
        <f t="shared" si="0"/>
        <v>11000</v>
      </c>
      <c r="J48" s="5">
        <f t="shared" si="1"/>
        <v>315.7</v>
      </c>
      <c r="K48" s="5"/>
      <c r="L48" s="5">
        <f t="shared" si="2"/>
        <v>334.4</v>
      </c>
      <c r="M48" s="5">
        <v>25</v>
      </c>
      <c r="N48" s="5">
        <f t="shared" si="5"/>
        <v>675.09999999999991</v>
      </c>
      <c r="O48" s="5">
        <f t="shared" si="6"/>
        <v>10324.9</v>
      </c>
    </row>
    <row r="49" spans="1:15" ht="30" x14ac:dyDescent="0.25">
      <c r="A49" s="4">
        <v>42</v>
      </c>
      <c r="B49" s="4" t="s">
        <v>919</v>
      </c>
      <c r="C49" s="4" t="s">
        <v>1219</v>
      </c>
      <c r="D49" s="4" t="s">
        <v>912</v>
      </c>
      <c r="E49" s="4" t="s">
        <v>775</v>
      </c>
      <c r="F49" s="4" t="s">
        <v>790</v>
      </c>
      <c r="G49" s="5">
        <v>11000</v>
      </c>
      <c r="H49" s="5">
        <v>0</v>
      </c>
      <c r="I49" s="5">
        <f t="shared" si="0"/>
        <v>11000</v>
      </c>
      <c r="J49" s="5">
        <f t="shared" si="1"/>
        <v>315.7</v>
      </c>
      <c r="K49" s="5"/>
      <c r="L49" s="5">
        <f t="shared" si="2"/>
        <v>334.4</v>
      </c>
      <c r="M49" s="5">
        <v>25</v>
      </c>
      <c r="N49" s="5">
        <f t="shared" si="5"/>
        <v>675.09999999999991</v>
      </c>
      <c r="O49" s="5">
        <f t="shared" ref="O49:O56" si="7">+I49-N49</f>
        <v>10324.9</v>
      </c>
    </row>
    <row r="50" spans="1:15" ht="30" x14ac:dyDescent="0.25">
      <c r="A50" s="4">
        <v>43</v>
      </c>
      <c r="B50" s="4" t="s">
        <v>858</v>
      </c>
      <c r="C50" s="4" t="s">
        <v>1219</v>
      </c>
      <c r="D50" s="4" t="s">
        <v>855</v>
      </c>
      <c r="E50" s="4" t="s">
        <v>775</v>
      </c>
      <c r="F50" s="4" t="s">
        <v>790</v>
      </c>
      <c r="G50" s="5">
        <v>50000</v>
      </c>
      <c r="H50" s="5">
        <v>0</v>
      </c>
      <c r="I50" s="5">
        <f t="shared" si="0"/>
        <v>50000</v>
      </c>
      <c r="J50" s="5">
        <f t="shared" si="1"/>
        <v>1435</v>
      </c>
      <c r="K50" s="5">
        <v>1854</v>
      </c>
      <c r="L50" s="5">
        <f t="shared" si="2"/>
        <v>1520</v>
      </c>
      <c r="M50" s="5">
        <v>25</v>
      </c>
      <c r="N50" s="5">
        <f t="shared" si="5"/>
        <v>4834</v>
      </c>
      <c r="O50" s="5">
        <f t="shared" si="7"/>
        <v>45166</v>
      </c>
    </row>
    <row r="51" spans="1:15" ht="30" x14ac:dyDescent="0.25">
      <c r="A51" s="4">
        <v>44</v>
      </c>
      <c r="B51" s="4" t="s">
        <v>1341</v>
      </c>
      <c r="C51" s="4" t="s">
        <v>1219</v>
      </c>
      <c r="D51" s="4" t="s">
        <v>1342</v>
      </c>
      <c r="E51" s="4" t="s">
        <v>775</v>
      </c>
      <c r="F51" s="4" t="s">
        <v>790</v>
      </c>
      <c r="G51" s="5">
        <v>11000</v>
      </c>
      <c r="H51" s="5">
        <v>0</v>
      </c>
      <c r="I51" s="5">
        <f>+G51+H51</f>
        <v>11000</v>
      </c>
      <c r="J51" s="5">
        <f t="shared" si="1"/>
        <v>315.7</v>
      </c>
      <c r="K51" s="5"/>
      <c r="L51" s="5">
        <f t="shared" si="2"/>
        <v>334.4</v>
      </c>
      <c r="M51" s="5">
        <v>25</v>
      </c>
      <c r="N51" s="5">
        <f>+J51+K51+L51+M51</f>
        <v>675.09999999999991</v>
      </c>
      <c r="O51" s="5">
        <f t="shared" si="7"/>
        <v>10324.9</v>
      </c>
    </row>
    <row r="52" spans="1:15" ht="30" x14ac:dyDescent="0.25">
      <c r="A52" s="4">
        <v>45</v>
      </c>
      <c r="B52" s="4" t="s">
        <v>936</v>
      </c>
      <c r="C52" s="4" t="s">
        <v>1215</v>
      </c>
      <c r="D52" s="4" t="s">
        <v>922</v>
      </c>
      <c r="E52" s="4" t="s">
        <v>775</v>
      </c>
      <c r="F52" s="4" t="s">
        <v>783</v>
      </c>
      <c r="G52" s="5">
        <v>10000</v>
      </c>
      <c r="H52" s="5">
        <v>0</v>
      </c>
      <c r="I52" s="5">
        <f t="shared" si="0"/>
        <v>10000</v>
      </c>
      <c r="J52" s="5">
        <f t="shared" si="1"/>
        <v>287</v>
      </c>
      <c r="K52" s="5"/>
      <c r="L52" s="5">
        <f t="shared" si="2"/>
        <v>304</v>
      </c>
      <c r="M52" s="5">
        <v>25</v>
      </c>
      <c r="N52" s="5">
        <f t="shared" si="5"/>
        <v>616</v>
      </c>
      <c r="O52" s="5">
        <f t="shared" si="7"/>
        <v>9384</v>
      </c>
    </row>
    <row r="53" spans="1:15" ht="30" x14ac:dyDescent="0.25">
      <c r="A53" s="4">
        <v>46</v>
      </c>
      <c r="B53" s="4" t="s">
        <v>937</v>
      </c>
      <c r="C53" s="4" t="s">
        <v>1215</v>
      </c>
      <c r="D53" s="4" t="s">
        <v>922</v>
      </c>
      <c r="E53" s="4" t="s">
        <v>775</v>
      </c>
      <c r="F53" s="4" t="s">
        <v>790</v>
      </c>
      <c r="G53" s="5">
        <v>10000</v>
      </c>
      <c r="H53" s="5">
        <v>0</v>
      </c>
      <c r="I53" s="5">
        <f t="shared" si="0"/>
        <v>10000</v>
      </c>
      <c r="J53" s="5">
        <f t="shared" si="1"/>
        <v>287</v>
      </c>
      <c r="K53" s="5"/>
      <c r="L53" s="5">
        <f t="shared" si="2"/>
        <v>304</v>
      </c>
      <c r="M53" s="5">
        <f>25+1542.45</f>
        <v>1567.45</v>
      </c>
      <c r="N53" s="5">
        <f t="shared" si="5"/>
        <v>2158.4499999999998</v>
      </c>
      <c r="O53" s="5">
        <f t="shared" si="7"/>
        <v>7841.55</v>
      </c>
    </row>
    <row r="54" spans="1:15" ht="30" x14ac:dyDescent="0.25">
      <c r="A54" s="4">
        <v>47</v>
      </c>
      <c r="B54" s="4" t="s">
        <v>932</v>
      </c>
      <c r="C54" s="4" t="s">
        <v>1215</v>
      </c>
      <c r="D54" s="4" t="s">
        <v>922</v>
      </c>
      <c r="E54" s="4" t="s">
        <v>775</v>
      </c>
      <c r="F54" s="4" t="s">
        <v>790</v>
      </c>
      <c r="G54" s="5">
        <v>10000</v>
      </c>
      <c r="H54" s="5">
        <v>0</v>
      </c>
      <c r="I54" s="5">
        <f t="shared" si="0"/>
        <v>10000</v>
      </c>
      <c r="J54" s="5">
        <f t="shared" si="1"/>
        <v>287</v>
      </c>
      <c r="K54" s="5"/>
      <c r="L54" s="5">
        <f t="shared" si="2"/>
        <v>304</v>
      </c>
      <c r="M54" s="5">
        <v>25</v>
      </c>
      <c r="N54" s="5">
        <f t="shared" si="5"/>
        <v>616</v>
      </c>
      <c r="O54" s="5">
        <f t="shared" si="7"/>
        <v>9384</v>
      </c>
    </row>
    <row r="55" spans="1:15" ht="30" x14ac:dyDescent="0.25">
      <c r="A55" s="4">
        <v>48</v>
      </c>
      <c r="B55" s="4" t="s">
        <v>933</v>
      </c>
      <c r="C55" s="4" t="s">
        <v>1215</v>
      </c>
      <c r="D55" s="4" t="s">
        <v>922</v>
      </c>
      <c r="E55" s="4" t="s">
        <v>775</v>
      </c>
      <c r="F55" s="4" t="s">
        <v>790</v>
      </c>
      <c r="G55" s="5">
        <v>10000</v>
      </c>
      <c r="H55" s="5">
        <v>0</v>
      </c>
      <c r="I55" s="5">
        <f t="shared" si="0"/>
        <v>10000</v>
      </c>
      <c r="J55" s="5">
        <f t="shared" si="1"/>
        <v>287</v>
      </c>
      <c r="K55" s="5"/>
      <c r="L55" s="5">
        <f t="shared" si="2"/>
        <v>304</v>
      </c>
      <c r="M55" s="5">
        <v>25</v>
      </c>
      <c r="N55" s="5">
        <f t="shared" si="5"/>
        <v>616</v>
      </c>
      <c r="O55" s="5">
        <f t="shared" si="7"/>
        <v>9384</v>
      </c>
    </row>
    <row r="56" spans="1:15" ht="30" x14ac:dyDescent="0.25">
      <c r="A56" s="4">
        <v>49</v>
      </c>
      <c r="B56" s="4" t="s">
        <v>934</v>
      </c>
      <c r="C56" s="4" t="s">
        <v>1215</v>
      </c>
      <c r="D56" s="4" t="s">
        <v>915</v>
      </c>
      <c r="E56" s="4" t="s">
        <v>775</v>
      </c>
      <c r="F56" s="4" t="s">
        <v>790</v>
      </c>
      <c r="G56" s="5">
        <v>10000</v>
      </c>
      <c r="H56" s="5">
        <v>0</v>
      </c>
      <c r="I56" s="5">
        <f t="shared" si="0"/>
        <v>10000</v>
      </c>
      <c r="J56" s="5">
        <f t="shared" si="1"/>
        <v>287</v>
      </c>
      <c r="K56" s="5"/>
      <c r="L56" s="5">
        <f t="shared" si="2"/>
        <v>304</v>
      </c>
      <c r="M56" s="5">
        <v>25</v>
      </c>
      <c r="N56" s="5">
        <f t="shared" si="5"/>
        <v>616</v>
      </c>
      <c r="O56" s="5">
        <f t="shared" si="7"/>
        <v>9384</v>
      </c>
    </row>
    <row r="57" spans="1:15" ht="30" x14ac:dyDescent="0.25">
      <c r="A57" s="4">
        <v>50</v>
      </c>
      <c r="B57" s="4" t="s">
        <v>926</v>
      </c>
      <c r="C57" s="4" t="s">
        <v>1215</v>
      </c>
      <c r="D57" s="4" t="s">
        <v>922</v>
      </c>
      <c r="E57" s="4" t="s">
        <v>775</v>
      </c>
      <c r="F57" s="4" t="s">
        <v>790</v>
      </c>
      <c r="G57" s="5">
        <v>10000</v>
      </c>
      <c r="H57" s="5">
        <v>0</v>
      </c>
      <c r="I57" s="5">
        <f t="shared" si="0"/>
        <v>10000</v>
      </c>
      <c r="J57" s="5">
        <f t="shared" si="1"/>
        <v>287</v>
      </c>
      <c r="K57" s="5"/>
      <c r="L57" s="5">
        <f t="shared" si="2"/>
        <v>304</v>
      </c>
      <c r="M57" s="5">
        <v>25</v>
      </c>
      <c r="N57" s="5">
        <f t="shared" si="5"/>
        <v>616</v>
      </c>
      <c r="O57" s="5">
        <f t="shared" ref="O57:O119" si="8">+I57-N57</f>
        <v>9384</v>
      </c>
    </row>
    <row r="58" spans="1:15" ht="30" x14ac:dyDescent="0.25">
      <c r="A58" s="4">
        <v>51</v>
      </c>
      <c r="B58" s="4" t="s">
        <v>911</v>
      </c>
      <c r="C58" s="4" t="s">
        <v>1215</v>
      </c>
      <c r="D58" s="4" t="s">
        <v>912</v>
      </c>
      <c r="E58" s="4" t="s">
        <v>775</v>
      </c>
      <c r="F58" s="4" t="s">
        <v>790</v>
      </c>
      <c r="G58" s="5">
        <v>15000</v>
      </c>
      <c r="H58" s="5">
        <v>0</v>
      </c>
      <c r="I58" s="5">
        <f t="shared" si="0"/>
        <v>15000</v>
      </c>
      <c r="J58" s="5">
        <f t="shared" si="1"/>
        <v>430.5</v>
      </c>
      <c r="K58" s="5"/>
      <c r="L58" s="5">
        <f t="shared" si="2"/>
        <v>456</v>
      </c>
      <c r="M58" s="5">
        <v>25</v>
      </c>
      <c r="N58" s="5">
        <f t="shared" si="5"/>
        <v>911.5</v>
      </c>
      <c r="O58" s="5">
        <f t="shared" si="8"/>
        <v>14088.5</v>
      </c>
    </row>
    <row r="59" spans="1:15" ht="30" x14ac:dyDescent="0.25">
      <c r="A59" s="4">
        <v>52</v>
      </c>
      <c r="B59" s="4" t="s">
        <v>1328</v>
      </c>
      <c r="C59" s="4" t="s">
        <v>1215</v>
      </c>
      <c r="D59" s="4" t="s">
        <v>308</v>
      </c>
      <c r="E59" s="4" t="s">
        <v>775</v>
      </c>
      <c r="F59" s="4" t="s">
        <v>790</v>
      </c>
      <c r="G59" s="5">
        <v>15000</v>
      </c>
      <c r="H59" s="5">
        <v>0</v>
      </c>
      <c r="I59" s="5">
        <f t="shared" si="0"/>
        <v>15000</v>
      </c>
      <c r="J59" s="5">
        <f t="shared" si="1"/>
        <v>430.5</v>
      </c>
      <c r="K59" s="5"/>
      <c r="L59" s="5">
        <f t="shared" si="2"/>
        <v>456</v>
      </c>
      <c r="M59" s="5">
        <v>25</v>
      </c>
      <c r="N59" s="5">
        <f t="shared" si="5"/>
        <v>911.5</v>
      </c>
      <c r="O59" s="5">
        <f t="shared" si="8"/>
        <v>14088.5</v>
      </c>
    </row>
    <row r="60" spans="1:15" ht="30" x14ac:dyDescent="0.25">
      <c r="A60" s="4">
        <v>53</v>
      </c>
      <c r="B60" s="4" t="s">
        <v>898</v>
      </c>
      <c r="C60" s="4" t="s">
        <v>1215</v>
      </c>
      <c r="D60" s="4" t="s">
        <v>855</v>
      </c>
      <c r="E60" s="4" t="s">
        <v>776</v>
      </c>
      <c r="F60" s="4" t="s">
        <v>783</v>
      </c>
      <c r="G60" s="5">
        <v>50000</v>
      </c>
      <c r="H60" s="5">
        <v>0</v>
      </c>
      <c r="I60" s="5">
        <f t="shared" si="0"/>
        <v>50000</v>
      </c>
      <c r="J60" s="5">
        <f t="shared" si="1"/>
        <v>1435</v>
      </c>
      <c r="K60" s="5">
        <v>1854</v>
      </c>
      <c r="L60" s="5">
        <f t="shared" si="2"/>
        <v>1520</v>
      </c>
      <c r="M60" s="5">
        <f>25+400</f>
        <v>425</v>
      </c>
      <c r="N60" s="5">
        <f t="shared" si="5"/>
        <v>5234</v>
      </c>
      <c r="O60" s="5">
        <f t="shared" si="8"/>
        <v>44766</v>
      </c>
    </row>
    <row r="61" spans="1:15" x14ac:dyDescent="0.25">
      <c r="A61" s="4">
        <v>54</v>
      </c>
      <c r="B61" s="4" t="s">
        <v>876</v>
      </c>
      <c r="C61" s="4" t="s">
        <v>1215</v>
      </c>
      <c r="D61" s="4" t="s">
        <v>160</v>
      </c>
      <c r="E61" s="4" t="s">
        <v>776</v>
      </c>
      <c r="F61" s="4" t="s">
        <v>790</v>
      </c>
      <c r="G61" s="5">
        <v>35000</v>
      </c>
      <c r="H61" s="5">
        <v>0</v>
      </c>
      <c r="I61" s="5">
        <f t="shared" si="0"/>
        <v>35000</v>
      </c>
      <c r="J61" s="5">
        <f t="shared" si="1"/>
        <v>1004.5</v>
      </c>
      <c r="K61" s="5"/>
      <c r="L61" s="5">
        <f t="shared" si="2"/>
        <v>1064</v>
      </c>
      <c r="M61" s="5">
        <f>25+400</f>
        <v>425</v>
      </c>
      <c r="N61" s="5">
        <f t="shared" si="5"/>
        <v>2493.5</v>
      </c>
      <c r="O61" s="5">
        <f t="shared" si="8"/>
        <v>32506.5</v>
      </c>
    </row>
    <row r="62" spans="1:15" ht="30" x14ac:dyDescent="0.25">
      <c r="A62" s="4">
        <v>55</v>
      </c>
      <c r="B62" s="4" t="s">
        <v>835</v>
      </c>
      <c r="C62" s="4" t="s">
        <v>1215</v>
      </c>
      <c r="D62" s="4" t="s">
        <v>21</v>
      </c>
      <c r="E62" s="4" t="s">
        <v>776</v>
      </c>
      <c r="F62" s="4" t="s">
        <v>790</v>
      </c>
      <c r="G62" s="5">
        <v>35000</v>
      </c>
      <c r="H62" s="5">
        <v>0</v>
      </c>
      <c r="I62" s="5">
        <f t="shared" si="0"/>
        <v>35000</v>
      </c>
      <c r="J62" s="5">
        <f t="shared" si="1"/>
        <v>1004.5</v>
      </c>
      <c r="K62" s="5"/>
      <c r="L62" s="5">
        <f t="shared" si="2"/>
        <v>1064</v>
      </c>
      <c r="M62" s="5">
        <v>25</v>
      </c>
      <c r="N62" s="5">
        <f t="shared" si="5"/>
        <v>2093.5</v>
      </c>
      <c r="O62" s="5">
        <f t="shared" si="8"/>
        <v>32906.5</v>
      </c>
    </row>
    <row r="63" spans="1:15" ht="30" x14ac:dyDescent="0.25">
      <c r="A63" s="4">
        <v>56</v>
      </c>
      <c r="B63" s="4" t="s">
        <v>1329</v>
      </c>
      <c r="C63" s="4" t="s">
        <v>1215</v>
      </c>
      <c r="D63" s="4" t="s">
        <v>350</v>
      </c>
      <c r="E63" s="4" t="s">
        <v>775</v>
      </c>
      <c r="F63" s="4" t="s">
        <v>790</v>
      </c>
      <c r="G63" s="5">
        <v>25000</v>
      </c>
      <c r="H63" s="5">
        <v>0</v>
      </c>
      <c r="I63" s="5">
        <v>25000</v>
      </c>
      <c r="J63" s="5">
        <f t="shared" si="1"/>
        <v>717.5</v>
      </c>
      <c r="K63" s="5"/>
      <c r="L63" s="5">
        <f t="shared" si="2"/>
        <v>760</v>
      </c>
      <c r="M63" s="5">
        <v>25</v>
      </c>
      <c r="N63" s="5">
        <f t="shared" si="5"/>
        <v>1502.5</v>
      </c>
      <c r="O63" s="5">
        <f t="shared" si="8"/>
        <v>23497.5</v>
      </c>
    </row>
    <row r="64" spans="1:15" ht="30" x14ac:dyDescent="0.25">
      <c r="A64" s="4">
        <v>57</v>
      </c>
      <c r="B64" s="4" t="s">
        <v>819</v>
      </c>
      <c r="C64" s="4" t="s">
        <v>1215</v>
      </c>
      <c r="D64" s="4" t="s">
        <v>160</v>
      </c>
      <c r="E64" s="4" t="s">
        <v>775</v>
      </c>
      <c r="F64" s="4" t="s">
        <v>790</v>
      </c>
      <c r="G64" s="5">
        <v>11000</v>
      </c>
      <c r="H64" s="5">
        <v>0</v>
      </c>
      <c r="I64" s="5">
        <f t="shared" si="0"/>
        <v>11000</v>
      </c>
      <c r="J64" s="5">
        <f t="shared" si="1"/>
        <v>315.7</v>
      </c>
      <c r="K64" s="5"/>
      <c r="L64" s="5">
        <f t="shared" si="2"/>
        <v>334.4</v>
      </c>
      <c r="M64" s="5">
        <v>25</v>
      </c>
      <c r="N64" s="5">
        <f t="shared" si="5"/>
        <v>675.09999999999991</v>
      </c>
      <c r="O64" s="5">
        <f t="shared" si="8"/>
        <v>10324.9</v>
      </c>
    </row>
    <row r="65" spans="1:15" x14ac:dyDescent="0.25">
      <c r="A65" s="4">
        <v>58</v>
      </c>
      <c r="B65" s="4" t="s">
        <v>820</v>
      </c>
      <c r="C65" s="4" t="s">
        <v>1215</v>
      </c>
      <c r="D65" s="4" t="s">
        <v>94</v>
      </c>
      <c r="E65" s="4" t="s">
        <v>776</v>
      </c>
      <c r="F65" s="4" t="s">
        <v>783</v>
      </c>
      <c r="G65" s="5">
        <v>35000</v>
      </c>
      <c r="H65" s="5">
        <v>0</v>
      </c>
      <c r="I65" s="5">
        <f t="shared" si="0"/>
        <v>35000</v>
      </c>
      <c r="J65" s="5">
        <f t="shared" si="1"/>
        <v>1004.5</v>
      </c>
      <c r="K65" s="5"/>
      <c r="L65" s="5">
        <f t="shared" si="2"/>
        <v>1064</v>
      </c>
      <c r="M65" s="5">
        <f>1512.45+25</f>
        <v>1537.45</v>
      </c>
      <c r="N65" s="5">
        <f t="shared" si="5"/>
        <v>3605.95</v>
      </c>
      <c r="O65" s="5">
        <f t="shared" si="8"/>
        <v>31394.05</v>
      </c>
    </row>
    <row r="66" spans="1:15" ht="30" x14ac:dyDescent="0.25">
      <c r="A66" s="4">
        <v>59</v>
      </c>
      <c r="B66" s="4" t="s">
        <v>799</v>
      </c>
      <c r="C66" s="4" t="s">
        <v>1075</v>
      </c>
      <c r="D66" s="4" t="s">
        <v>160</v>
      </c>
      <c r="E66" s="4" t="s">
        <v>775</v>
      </c>
      <c r="F66" s="4" t="s">
        <v>790</v>
      </c>
      <c r="G66" s="5">
        <v>21000</v>
      </c>
      <c r="H66" s="5">
        <v>0</v>
      </c>
      <c r="I66" s="5">
        <f t="shared" si="0"/>
        <v>21000</v>
      </c>
      <c r="J66" s="5">
        <f t="shared" si="1"/>
        <v>602.70000000000005</v>
      </c>
      <c r="K66" s="5"/>
      <c r="L66" s="5">
        <f t="shared" si="2"/>
        <v>638.4</v>
      </c>
      <c r="M66" s="5">
        <v>25</v>
      </c>
      <c r="N66" s="5">
        <f t="shared" si="5"/>
        <v>1266.0999999999999</v>
      </c>
      <c r="O66" s="5">
        <f t="shared" si="8"/>
        <v>19733.900000000001</v>
      </c>
    </row>
    <row r="67" spans="1:15" x14ac:dyDescent="0.25">
      <c r="A67" s="4">
        <v>60</v>
      </c>
      <c r="B67" s="4" t="s">
        <v>809</v>
      </c>
      <c r="C67" s="4" t="s">
        <v>1215</v>
      </c>
      <c r="D67" s="4" t="s">
        <v>810</v>
      </c>
      <c r="E67" s="4" t="s">
        <v>776</v>
      </c>
      <c r="F67" s="4" t="s">
        <v>790</v>
      </c>
      <c r="G67" s="5">
        <v>40000</v>
      </c>
      <c r="H67" s="5"/>
      <c r="I67" s="5">
        <f t="shared" si="0"/>
        <v>40000</v>
      </c>
      <c r="J67" s="5">
        <f t="shared" si="1"/>
        <v>1148</v>
      </c>
      <c r="K67" s="5">
        <v>442.65</v>
      </c>
      <c r="L67" s="5">
        <f t="shared" si="2"/>
        <v>1216</v>
      </c>
      <c r="M67" s="5">
        <v>425</v>
      </c>
      <c r="N67" s="5">
        <f t="shared" si="5"/>
        <v>3231.65</v>
      </c>
      <c r="O67" s="5">
        <f t="shared" si="8"/>
        <v>36768.35</v>
      </c>
    </row>
    <row r="68" spans="1:15" ht="30" x14ac:dyDescent="0.25">
      <c r="A68" s="4">
        <v>61</v>
      </c>
      <c r="B68" s="4" t="s">
        <v>794</v>
      </c>
      <c r="C68" s="4" t="s">
        <v>1221</v>
      </c>
      <c r="D68" s="4" t="s">
        <v>350</v>
      </c>
      <c r="E68" s="4" t="s">
        <v>776</v>
      </c>
      <c r="F68" s="4" t="s">
        <v>790</v>
      </c>
      <c r="G68" s="5">
        <v>25000</v>
      </c>
      <c r="H68" s="5">
        <v>0</v>
      </c>
      <c r="I68" s="5">
        <f t="shared" si="0"/>
        <v>25000</v>
      </c>
      <c r="J68" s="5">
        <f t="shared" si="1"/>
        <v>717.5</v>
      </c>
      <c r="K68" s="5"/>
      <c r="L68" s="5">
        <f t="shared" si="2"/>
        <v>760</v>
      </c>
      <c r="M68" s="5">
        <v>25</v>
      </c>
      <c r="N68" s="5">
        <f t="shared" si="5"/>
        <v>1502.5</v>
      </c>
      <c r="O68" s="5">
        <f t="shared" si="8"/>
        <v>23497.5</v>
      </c>
    </row>
    <row r="69" spans="1:15" x14ac:dyDescent="0.25">
      <c r="A69" s="4">
        <v>62</v>
      </c>
      <c r="B69" s="4" t="s">
        <v>792</v>
      </c>
      <c r="C69" s="4" t="s">
        <v>1221</v>
      </c>
      <c r="D69" s="4" t="s">
        <v>350</v>
      </c>
      <c r="E69" s="4" t="s">
        <v>776</v>
      </c>
      <c r="F69" s="4" t="s">
        <v>790</v>
      </c>
      <c r="G69" s="5">
        <v>25000</v>
      </c>
      <c r="H69" s="5">
        <v>0</v>
      </c>
      <c r="I69" s="5">
        <f t="shared" si="0"/>
        <v>25000</v>
      </c>
      <c r="J69" s="5">
        <f t="shared" si="1"/>
        <v>717.5</v>
      </c>
      <c r="K69" s="5"/>
      <c r="L69" s="5">
        <f t="shared" si="2"/>
        <v>760</v>
      </c>
      <c r="M69" s="5">
        <v>25</v>
      </c>
      <c r="N69" s="5">
        <f t="shared" si="5"/>
        <v>1502.5</v>
      </c>
      <c r="O69" s="5">
        <f t="shared" si="8"/>
        <v>23497.5</v>
      </c>
    </row>
    <row r="70" spans="1:15" x14ac:dyDescent="0.25">
      <c r="A70" s="4">
        <v>63</v>
      </c>
      <c r="B70" s="4" t="s">
        <v>825</v>
      </c>
      <c r="C70" s="4" t="s">
        <v>1255</v>
      </c>
      <c r="D70" s="4" t="s">
        <v>45</v>
      </c>
      <c r="E70" s="4" t="s">
        <v>776</v>
      </c>
      <c r="F70" s="4" t="s">
        <v>783</v>
      </c>
      <c r="G70" s="5">
        <v>22050</v>
      </c>
      <c r="H70" s="5">
        <v>0</v>
      </c>
      <c r="I70" s="5">
        <f t="shared" si="0"/>
        <v>22050</v>
      </c>
      <c r="J70" s="5">
        <f t="shared" si="1"/>
        <v>632.83500000000004</v>
      </c>
      <c r="K70" s="5"/>
      <c r="L70" s="5">
        <f t="shared" si="2"/>
        <v>670.32</v>
      </c>
      <c r="M70" s="5">
        <f>2553+25</f>
        <v>2578</v>
      </c>
      <c r="N70" s="5">
        <f t="shared" si="5"/>
        <v>3881.1550000000002</v>
      </c>
      <c r="O70" s="5">
        <f t="shared" si="8"/>
        <v>18168.845000000001</v>
      </c>
    </row>
    <row r="71" spans="1:15" x14ac:dyDescent="0.25">
      <c r="A71" s="4">
        <v>64</v>
      </c>
      <c r="B71" s="4" t="s">
        <v>844</v>
      </c>
      <c r="C71" s="4" t="s">
        <v>1221</v>
      </c>
      <c r="D71" s="4" t="s">
        <v>812</v>
      </c>
      <c r="E71" s="4" t="s">
        <v>776</v>
      </c>
      <c r="F71" s="4" t="s">
        <v>783</v>
      </c>
      <c r="G71" s="5">
        <v>40000</v>
      </c>
      <c r="H71" s="5">
        <v>0</v>
      </c>
      <c r="I71" s="5">
        <f t="shared" si="0"/>
        <v>40000</v>
      </c>
      <c r="J71" s="5">
        <f t="shared" si="1"/>
        <v>1148</v>
      </c>
      <c r="K71" s="14">
        <v>442.65</v>
      </c>
      <c r="L71" s="5">
        <f t="shared" si="2"/>
        <v>1216</v>
      </c>
      <c r="M71" s="5">
        <f>25+400</f>
        <v>425</v>
      </c>
      <c r="N71" s="5">
        <f t="shared" si="5"/>
        <v>3231.65</v>
      </c>
      <c r="O71" s="5">
        <f t="shared" si="8"/>
        <v>36768.35</v>
      </c>
    </row>
    <row r="72" spans="1:15" x14ac:dyDescent="0.25">
      <c r="A72" s="4">
        <v>65</v>
      </c>
      <c r="B72" s="4" t="s">
        <v>897</v>
      </c>
      <c r="C72" s="4" t="s">
        <v>1221</v>
      </c>
      <c r="D72" s="4" t="s">
        <v>21</v>
      </c>
      <c r="E72" s="4" t="s">
        <v>776</v>
      </c>
      <c r="F72" s="4" t="s">
        <v>783</v>
      </c>
      <c r="G72" s="5">
        <v>35000</v>
      </c>
      <c r="H72" s="5">
        <v>0</v>
      </c>
      <c r="I72" s="5">
        <f t="shared" si="0"/>
        <v>35000</v>
      </c>
      <c r="J72" s="5">
        <f t="shared" si="1"/>
        <v>1004.5</v>
      </c>
      <c r="K72" s="5"/>
      <c r="L72" s="5">
        <f t="shared" si="2"/>
        <v>1064</v>
      </c>
      <c r="M72" s="5">
        <f>25+400</f>
        <v>425</v>
      </c>
      <c r="N72" s="5">
        <f t="shared" si="5"/>
        <v>2493.5</v>
      </c>
      <c r="O72" s="5">
        <f t="shared" si="8"/>
        <v>32506.5</v>
      </c>
    </row>
    <row r="73" spans="1:15" ht="30" x14ac:dyDescent="0.25">
      <c r="A73" s="4">
        <v>66</v>
      </c>
      <c r="B73" s="4" t="s">
        <v>884</v>
      </c>
      <c r="C73" s="4" t="s">
        <v>1221</v>
      </c>
      <c r="D73" s="4" t="s">
        <v>827</v>
      </c>
      <c r="E73" s="4" t="s">
        <v>776</v>
      </c>
      <c r="F73" s="4" t="s">
        <v>790</v>
      </c>
      <c r="G73" s="5">
        <v>40000</v>
      </c>
      <c r="H73" s="5">
        <v>0</v>
      </c>
      <c r="I73" s="5">
        <f t="shared" si="0"/>
        <v>40000</v>
      </c>
      <c r="J73" s="5">
        <f t="shared" si="1"/>
        <v>1148</v>
      </c>
      <c r="K73" s="14">
        <v>442.65</v>
      </c>
      <c r="L73" s="5">
        <f t="shared" si="2"/>
        <v>1216</v>
      </c>
      <c r="M73" s="5">
        <f>25+400</f>
        <v>425</v>
      </c>
      <c r="N73" s="5">
        <f t="shared" si="5"/>
        <v>3231.65</v>
      </c>
      <c r="O73" s="5">
        <f t="shared" si="8"/>
        <v>36768.35</v>
      </c>
    </row>
    <row r="74" spans="1:15" ht="30" x14ac:dyDescent="0.25">
      <c r="A74" s="4">
        <v>67</v>
      </c>
      <c r="B74" s="4" t="s">
        <v>1343</v>
      </c>
      <c r="C74" s="4" t="s">
        <v>1221</v>
      </c>
      <c r="D74" s="4" t="s">
        <v>1069</v>
      </c>
      <c r="E74" s="4" t="s">
        <v>775</v>
      </c>
      <c r="F74" s="4" t="s">
        <v>790</v>
      </c>
      <c r="G74" s="5">
        <v>15000</v>
      </c>
      <c r="H74" s="5">
        <v>0</v>
      </c>
      <c r="I74" s="5">
        <f t="shared" si="0"/>
        <v>15000</v>
      </c>
      <c r="J74" s="5">
        <f t="shared" si="1"/>
        <v>430.5</v>
      </c>
      <c r="K74" s="5"/>
      <c r="L74" s="5">
        <f t="shared" si="2"/>
        <v>456</v>
      </c>
      <c r="M74" s="5">
        <v>25</v>
      </c>
      <c r="N74" s="5">
        <f>+J74+K74+L74+M74</f>
        <v>911.5</v>
      </c>
      <c r="O74" s="5">
        <f t="shared" si="8"/>
        <v>14088.5</v>
      </c>
    </row>
    <row r="75" spans="1:15" x14ac:dyDescent="0.25">
      <c r="A75" s="4">
        <v>68</v>
      </c>
      <c r="B75" s="4" t="s">
        <v>1344</v>
      </c>
      <c r="C75" s="4" t="s">
        <v>1221</v>
      </c>
      <c r="D75" s="4" t="s">
        <v>890</v>
      </c>
      <c r="E75" s="4" t="s">
        <v>776</v>
      </c>
      <c r="F75" s="4" t="s">
        <v>783</v>
      </c>
      <c r="G75" s="5">
        <v>35000</v>
      </c>
      <c r="H75" s="5">
        <v>0</v>
      </c>
      <c r="I75" s="5">
        <f t="shared" si="0"/>
        <v>35000</v>
      </c>
      <c r="J75" s="5">
        <f t="shared" si="1"/>
        <v>1004.5</v>
      </c>
      <c r="K75" s="5"/>
      <c r="L75" s="5">
        <f t="shared" si="2"/>
        <v>1064</v>
      </c>
      <c r="M75" s="5">
        <v>25</v>
      </c>
      <c r="N75" s="5">
        <f>+J75+K75+L75+M75</f>
        <v>2093.5</v>
      </c>
      <c r="O75" s="5">
        <f t="shared" si="8"/>
        <v>32906.5</v>
      </c>
    </row>
    <row r="76" spans="1:15" ht="30" x14ac:dyDescent="0.25">
      <c r="A76" s="4">
        <v>69</v>
      </c>
      <c r="B76" s="4" t="s">
        <v>798</v>
      </c>
      <c r="C76" s="4" t="s">
        <v>1120</v>
      </c>
      <c r="D76" s="4" t="s">
        <v>160</v>
      </c>
      <c r="E76" s="4" t="s">
        <v>775</v>
      </c>
      <c r="F76" s="4" t="s">
        <v>790</v>
      </c>
      <c r="G76" s="5">
        <v>21000</v>
      </c>
      <c r="H76" s="5">
        <v>0</v>
      </c>
      <c r="I76" s="5">
        <f t="shared" si="0"/>
        <v>21000</v>
      </c>
      <c r="J76" s="5">
        <f t="shared" si="1"/>
        <v>602.70000000000005</v>
      </c>
      <c r="K76" s="5"/>
      <c r="L76" s="5">
        <f t="shared" si="2"/>
        <v>638.4</v>
      </c>
      <c r="M76" s="5">
        <v>25</v>
      </c>
      <c r="N76" s="5">
        <f t="shared" si="5"/>
        <v>1266.0999999999999</v>
      </c>
      <c r="O76" s="5">
        <f t="shared" si="8"/>
        <v>19733.900000000001</v>
      </c>
    </row>
    <row r="77" spans="1:15" ht="30" x14ac:dyDescent="0.25">
      <c r="A77" s="4">
        <v>70</v>
      </c>
      <c r="B77" s="4" t="s">
        <v>795</v>
      </c>
      <c r="C77" s="4" t="s">
        <v>1120</v>
      </c>
      <c r="D77" s="4" t="s">
        <v>350</v>
      </c>
      <c r="E77" s="4" t="s">
        <v>776</v>
      </c>
      <c r="F77" s="4" t="s">
        <v>790</v>
      </c>
      <c r="G77" s="5">
        <v>30000</v>
      </c>
      <c r="H77" s="5">
        <v>0</v>
      </c>
      <c r="I77" s="5">
        <f t="shared" ref="I77:I108" si="9">+G77+H77</f>
        <v>30000</v>
      </c>
      <c r="J77" s="5">
        <f t="shared" ref="J77:J139" si="10">+I77*2.87%</f>
        <v>861</v>
      </c>
      <c r="K77" s="5"/>
      <c r="L77" s="5">
        <f t="shared" ref="L77:L139" si="11">+I77*3.04%</f>
        <v>912</v>
      </c>
      <c r="M77" s="5">
        <v>25</v>
      </c>
      <c r="N77" s="5">
        <f t="shared" si="5"/>
        <v>1798</v>
      </c>
      <c r="O77" s="5">
        <f t="shared" si="8"/>
        <v>28202</v>
      </c>
    </row>
    <row r="78" spans="1:15" ht="30" x14ac:dyDescent="0.25">
      <c r="A78" s="4">
        <v>71</v>
      </c>
      <c r="B78" s="4" t="s">
        <v>892</v>
      </c>
      <c r="C78" s="4" t="s">
        <v>1256</v>
      </c>
      <c r="D78" s="4" t="s">
        <v>810</v>
      </c>
      <c r="E78" s="4" t="s">
        <v>776</v>
      </c>
      <c r="F78" s="4" t="s">
        <v>790</v>
      </c>
      <c r="G78" s="5">
        <v>45000</v>
      </c>
      <c r="H78" s="5">
        <v>0</v>
      </c>
      <c r="I78" s="5">
        <f t="shared" si="9"/>
        <v>45000</v>
      </c>
      <c r="J78" s="5">
        <f t="shared" si="10"/>
        <v>1291.5</v>
      </c>
      <c r="K78" s="5">
        <v>1148.33</v>
      </c>
      <c r="L78" s="5">
        <f t="shared" si="11"/>
        <v>1368</v>
      </c>
      <c r="M78" s="5">
        <f>25+400</f>
        <v>425</v>
      </c>
      <c r="N78" s="5">
        <f t="shared" si="5"/>
        <v>4232.83</v>
      </c>
      <c r="O78" s="5">
        <f t="shared" si="8"/>
        <v>40767.17</v>
      </c>
    </row>
    <row r="79" spans="1:15" ht="30" x14ac:dyDescent="0.25">
      <c r="A79" s="4">
        <v>72</v>
      </c>
      <c r="B79" s="4" t="s">
        <v>913</v>
      </c>
      <c r="C79" s="4" t="s">
        <v>1214</v>
      </c>
      <c r="D79" s="4" t="s">
        <v>912</v>
      </c>
      <c r="E79" s="4" t="s">
        <v>775</v>
      </c>
      <c r="F79" s="4" t="s">
        <v>790</v>
      </c>
      <c r="G79" s="5">
        <v>10000</v>
      </c>
      <c r="H79" s="5">
        <v>0</v>
      </c>
      <c r="I79" s="5">
        <f t="shared" si="9"/>
        <v>10000</v>
      </c>
      <c r="J79" s="5">
        <f t="shared" si="10"/>
        <v>287</v>
      </c>
      <c r="K79" s="5"/>
      <c r="L79" s="5">
        <f t="shared" si="11"/>
        <v>304</v>
      </c>
      <c r="M79" s="5">
        <v>25</v>
      </c>
      <c r="N79" s="5">
        <f t="shared" si="5"/>
        <v>616</v>
      </c>
      <c r="O79" s="5">
        <f t="shared" si="8"/>
        <v>9384</v>
      </c>
    </row>
    <row r="80" spans="1:15" ht="30" x14ac:dyDescent="0.25">
      <c r="A80" s="4">
        <v>73</v>
      </c>
      <c r="B80" s="4" t="s">
        <v>914</v>
      </c>
      <c r="C80" s="4" t="s">
        <v>1214</v>
      </c>
      <c r="D80" s="4" t="s">
        <v>915</v>
      </c>
      <c r="E80" s="4" t="s">
        <v>775</v>
      </c>
      <c r="F80" s="4" t="s">
        <v>790</v>
      </c>
      <c r="G80" s="5">
        <v>10000</v>
      </c>
      <c r="H80" s="5"/>
      <c r="I80" s="5">
        <f t="shared" si="9"/>
        <v>10000</v>
      </c>
      <c r="J80" s="5">
        <f t="shared" si="10"/>
        <v>287</v>
      </c>
      <c r="K80" s="5"/>
      <c r="L80" s="5">
        <f t="shared" si="11"/>
        <v>304</v>
      </c>
      <c r="M80" s="5">
        <v>25</v>
      </c>
      <c r="N80" s="5">
        <f t="shared" si="5"/>
        <v>616</v>
      </c>
      <c r="O80" s="5">
        <f t="shared" si="8"/>
        <v>9384</v>
      </c>
    </row>
    <row r="81" spans="1:15" ht="30" x14ac:dyDescent="0.25">
      <c r="A81" s="4">
        <v>74</v>
      </c>
      <c r="B81" s="4" t="s">
        <v>916</v>
      </c>
      <c r="C81" s="4" t="s">
        <v>1214</v>
      </c>
      <c r="D81" s="4" t="s">
        <v>912</v>
      </c>
      <c r="E81" s="4" t="s">
        <v>775</v>
      </c>
      <c r="F81" s="4" t="s">
        <v>790</v>
      </c>
      <c r="G81" s="5">
        <v>10000</v>
      </c>
      <c r="H81" s="5">
        <v>0</v>
      </c>
      <c r="I81" s="5">
        <f t="shared" si="9"/>
        <v>10000</v>
      </c>
      <c r="J81" s="5">
        <f t="shared" si="10"/>
        <v>287</v>
      </c>
      <c r="K81" s="5"/>
      <c r="L81" s="5">
        <f t="shared" si="11"/>
        <v>304</v>
      </c>
      <c r="M81" s="5">
        <v>25</v>
      </c>
      <c r="N81" s="5">
        <f t="shared" si="5"/>
        <v>616</v>
      </c>
      <c r="O81" s="5">
        <f t="shared" si="8"/>
        <v>9384</v>
      </c>
    </row>
    <row r="82" spans="1:15" ht="30" x14ac:dyDescent="0.25">
      <c r="A82" s="4">
        <v>75</v>
      </c>
      <c r="B82" s="4" t="s">
        <v>935</v>
      </c>
      <c r="C82" s="4" t="s">
        <v>1214</v>
      </c>
      <c r="D82" s="4" t="s">
        <v>922</v>
      </c>
      <c r="E82" s="4" t="s">
        <v>775</v>
      </c>
      <c r="F82" s="4" t="s">
        <v>783</v>
      </c>
      <c r="G82" s="5">
        <v>10000</v>
      </c>
      <c r="H82" s="5">
        <v>0</v>
      </c>
      <c r="I82" s="5">
        <f t="shared" si="9"/>
        <v>10000</v>
      </c>
      <c r="J82" s="5">
        <f t="shared" si="10"/>
        <v>287</v>
      </c>
      <c r="K82" s="5"/>
      <c r="L82" s="5">
        <f t="shared" si="11"/>
        <v>304</v>
      </c>
      <c r="M82" s="5">
        <v>25</v>
      </c>
      <c r="N82" s="5">
        <f t="shared" si="5"/>
        <v>616</v>
      </c>
      <c r="O82" s="5">
        <f t="shared" si="8"/>
        <v>9384</v>
      </c>
    </row>
    <row r="83" spans="1:15" ht="30" x14ac:dyDescent="0.25">
      <c r="A83" s="4">
        <v>76</v>
      </c>
      <c r="B83" s="4" t="s">
        <v>941</v>
      </c>
      <c r="C83" s="4" t="s">
        <v>1214</v>
      </c>
      <c r="D83" s="4" t="s">
        <v>922</v>
      </c>
      <c r="E83" s="4" t="s">
        <v>775</v>
      </c>
      <c r="F83" s="4" t="s">
        <v>790</v>
      </c>
      <c r="G83" s="5">
        <v>10000</v>
      </c>
      <c r="H83" s="5">
        <v>0</v>
      </c>
      <c r="I83" s="5">
        <f t="shared" si="9"/>
        <v>10000</v>
      </c>
      <c r="J83" s="5">
        <f t="shared" si="10"/>
        <v>287</v>
      </c>
      <c r="K83" s="5"/>
      <c r="L83" s="5">
        <f t="shared" si="11"/>
        <v>304</v>
      </c>
      <c r="M83" s="5">
        <v>25</v>
      </c>
      <c r="N83" s="5">
        <f t="shared" si="5"/>
        <v>616</v>
      </c>
      <c r="O83" s="5">
        <f t="shared" si="8"/>
        <v>9384</v>
      </c>
    </row>
    <row r="84" spans="1:15" ht="30" x14ac:dyDescent="0.25">
      <c r="A84" s="4">
        <v>77</v>
      </c>
      <c r="B84" s="4" t="s">
        <v>928</v>
      </c>
      <c r="C84" s="4" t="s">
        <v>1214</v>
      </c>
      <c r="D84" s="4" t="s">
        <v>922</v>
      </c>
      <c r="E84" s="4" t="s">
        <v>775</v>
      </c>
      <c r="F84" s="4" t="s">
        <v>790</v>
      </c>
      <c r="G84" s="5">
        <v>10000</v>
      </c>
      <c r="H84" s="5">
        <v>0</v>
      </c>
      <c r="I84" s="5">
        <f t="shared" si="9"/>
        <v>10000</v>
      </c>
      <c r="J84" s="5">
        <f t="shared" si="10"/>
        <v>287</v>
      </c>
      <c r="K84" s="5"/>
      <c r="L84" s="5">
        <f t="shared" si="11"/>
        <v>304</v>
      </c>
      <c r="M84" s="5">
        <v>25</v>
      </c>
      <c r="N84" s="5">
        <f t="shared" si="5"/>
        <v>616</v>
      </c>
      <c r="O84" s="5">
        <f t="shared" si="8"/>
        <v>9384</v>
      </c>
    </row>
    <row r="85" spans="1:15" ht="45" x14ac:dyDescent="0.25">
      <c r="A85" s="4">
        <v>78</v>
      </c>
      <c r="B85" s="4" t="s">
        <v>929</v>
      </c>
      <c r="C85" s="4" t="s">
        <v>1257</v>
      </c>
      <c r="D85" s="4" t="s">
        <v>922</v>
      </c>
      <c r="E85" s="4" t="s">
        <v>775</v>
      </c>
      <c r="F85" s="4" t="s">
        <v>790</v>
      </c>
      <c r="G85" s="5">
        <v>10000</v>
      </c>
      <c r="H85" s="5">
        <v>0</v>
      </c>
      <c r="I85" s="5">
        <f t="shared" si="9"/>
        <v>10000</v>
      </c>
      <c r="J85" s="5">
        <f t="shared" si="10"/>
        <v>287</v>
      </c>
      <c r="K85" s="5"/>
      <c r="L85" s="5">
        <f t="shared" si="11"/>
        <v>304</v>
      </c>
      <c r="M85" s="5">
        <v>25</v>
      </c>
      <c r="N85" s="5">
        <f t="shared" si="5"/>
        <v>616</v>
      </c>
      <c r="O85" s="5">
        <f t="shared" si="8"/>
        <v>9384</v>
      </c>
    </row>
    <row r="86" spans="1:15" ht="30" x14ac:dyDescent="0.25">
      <c r="A86" s="4">
        <v>79</v>
      </c>
      <c r="B86" s="4" t="s">
        <v>796</v>
      </c>
      <c r="C86" s="4" t="s">
        <v>1076</v>
      </c>
      <c r="D86" s="4" t="s">
        <v>160</v>
      </c>
      <c r="E86" s="4" t="s">
        <v>775</v>
      </c>
      <c r="F86" s="4" t="s">
        <v>790</v>
      </c>
      <c r="G86" s="5">
        <v>15000</v>
      </c>
      <c r="H86" s="5">
        <v>0</v>
      </c>
      <c r="I86" s="5">
        <f t="shared" si="9"/>
        <v>15000</v>
      </c>
      <c r="J86" s="5">
        <f t="shared" si="10"/>
        <v>430.5</v>
      </c>
      <c r="K86" s="5"/>
      <c r="L86" s="5">
        <f t="shared" si="11"/>
        <v>456</v>
      </c>
      <c r="M86" s="5">
        <v>25</v>
      </c>
      <c r="N86" s="5">
        <f t="shared" si="5"/>
        <v>911.5</v>
      </c>
      <c r="O86" s="5">
        <f t="shared" si="8"/>
        <v>14088.5</v>
      </c>
    </row>
    <row r="87" spans="1:15" ht="30" x14ac:dyDescent="0.25">
      <c r="A87" s="4">
        <v>80</v>
      </c>
      <c r="B87" s="4" t="s">
        <v>818</v>
      </c>
      <c r="C87" s="4" t="s">
        <v>1076</v>
      </c>
      <c r="D87" s="4" t="s">
        <v>160</v>
      </c>
      <c r="E87" s="4" t="s">
        <v>775</v>
      </c>
      <c r="F87" s="4" t="s">
        <v>790</v>
      </c>
      <c r="G87" s="5">
        <v>11000</v>
      </c>
      <c r="H87" s="5">
        <v>0</v>
      </c>
      <c r="I87" s="5">
        <f t="shared" si="9"/>
        <v>11000</v>
      </c>
      <c r="J87" s="5">
        <f t="shared" si="10"/>
        <v>315.7</v>
      </c>
      <c r="K87" s="5"/>
      <c r="L87" s="5">
        <f t="shared" si="11"/>
        <v>334.4</v>
      </c>
      <c r="M87" s="5">
        <v>25</v>
      </c>
      <c r="N87" s="5">
        <f t="shared" ref="N87:N110" si="12">+J87+K87+L87+M87</f>
        <v>675.09999999999991</v>
      </c>
      <c r="O87" s="5">
        <f t="shared" si="8"/>
        <v>10324.9</v>
      </c>
    </row>
    <row r="88" spans="1:15" ht="30" x14ac:dyDescent="0.25">
      <c r="A88" s="4">
        <v>81</v>
      </c>
      <c r="B88" s="4" t="s">
        <v>830</v>
      </c>
      <c r="C88" s="4" t="s">
        <v>1076</v>
      </c>
      <c r="D88" s="4" t="s">
        <v>160</v>
      </c>
      <c r="E88" s="4" t="s">
        <v>775</v>
      </c>
      <c r="F88" s="4" t="s">
        <v>790</v>
      </c>
      <c r="G88" s="5">
        <v>11000</v>
      </c>
      <c r="H88" s="5">
        <v>0</v>
      </c>
      <c r="I88" s="5">
        <f t="shared" si="9"/>
        <v>11000</v>
      </c>
      <c r="J88" s="5">
        <f t="shared" si="10"/>
        <v>315.7</v>
      </c>
      <c r="K88" s="5"/>
      <c r="L88" s="5">
        <f t="shared" si="11"/>
        <v>334.4</v>
      </c>
      <c r="M88" s="5">
        <v>25</v>
      </c>
      <c r="N88" s="5">
        <f t="shared" si="12"/>
        <v>675.09999999999991</v>
      </c>
      <c r="O88" s="5">
        <f t="shared" si="8"/>
        <v>10324.9</v>
      </c>
    </row>
    <row r="89" spans="1:15" ht="30" x14ac:dyDescent="0.25">
      <c r="A89" s="4">
        <v>82</v>
      </c>
      <c r="B89" s="4" t="s">
        <v>845</v>
      </c>
      <c r="C89" s="4" t="s">
        <v>1076</v>
      </c>
      <c r="D89" s="4" t="s">
        <v>148</v>
      </c>
      <c r="E89" s="4" t="s">
        <v>776</v>
      </c>
      <c r="F89" s="4" t="s">
        <v>790</v>
      </c>
      <c r="G89" s="5">
        <v>25000</v>
      </c>
      <c r="H89" s="5">
        <v>0</v>
      </c>
      <c r="I89" s="5">
        <f t="shared" si="9"/>
        <v>25000</v>
      </c>
      <c r="J89" s="5">
        <f t="shared" si="10"/>
        <v>717.5</v>
      </c>
      <c r="K89" s="14"/>
      <c r="L89" s="5">
        <f t="shared" si="11"/>
        <v>760</v>
      </c>
      <c r="M89" s="5">
        <v>25</v>
      </c>
      <c r="N89" s="5">
        <f t="shared" si="12"/>
        <v>1502.5</v>
      </c>
      <c r="O89" s="5">
        <f t="shared" si="8"/>
        <v>23497.5</v>
      </c>
    </row>
    <row r="90" spans="1:15" ht="30" x14ac:dyDescent="0.25">
      <c r="A90" s="4">
        <v>83</v>
      </c>
      <c r="B90" s="4" t="s">
        <v>1346</v>
      </c>
      <c r="C90" s="4" t="s">
        <v>1076</v>
      </c>
      <c r="D90" s="4" t="s">
        <v>350</v>
      </c>
      <c r="E90" s="4" t="s">
        <v>776</v>
      </c>
      <c r="F90" s="4" t="s">
        <v>790</v>
      </c>
      <c r="G90" s="5">
        <v>20000</v>
      </c>
      <c r="H90" s="5">
        <v>0</v>
      </c>
      <c r="I90" s="5">
        <f t="shared" si="9"/>
        <v>20000</v>
      </c>
      <c r="J90" s="5">
        <f t="shared" si="10"/>
        <v>574</v>
      </c>
      <c r="K90" s="14"/>
      <c r="L90" s="5">
        <f t="shared" si="11"/>
        <v>608</v>
      </c>
      <c r="M90" s="5">
        <v>25</v>
      </c>
      <c r="N90" s="5">
        <f t="shared" si="12"/>
        <v>1207</v>
      </c>
      <c r="O90" s="5">
        <f t="shared" si="8"/>
        <v>18793</v>
      </c>
    </row>
    <row r="91" spans="1:15" ht="30" x14ac:dyDescent="0.25">
      <c r="A91" s="4">
        <v>84</v>
      </c>
      <c r="B91" s="4" t="s">
        <v>822</v>
      </c>
      <c r="C91" s="4" t="s">
        <v>1258</v>
      </c>
      <c r="D91" s="4" t="s">
        <v>810</v>
      </c>
      <c r="E91" s="4" t="s">
        <v>776</v>
      </c>
      <c r="F91" s="4" t="s">
        <v>790</v>
      </c>
      <c r="G91" s="5">
        <v>35000</v>
      </c>
      <c r="H91" s="5">
        <v>0</v>
      </c>
      <c r="I91" s="5">
        <f t="shared" si="9"/>
        <v>35000</v>
      </c>
      <c r="J91" s="5">
        <f t="shared" si="10"/>
        <v>1004.5</v>
      </c>
      <c r="K91" s="5"/>
      <c r="L91" s="5">
        <f t="shared" si="11"/>
        <v>1064</v>
      </c>
      <c r="M91" s="5">
        <v>25</v>
      </c>
      <c r="N91" s="5">
        <f t="shared" si="12"/>
        <v>2093.5</v>
      </c>
      <c r="O91" s="5">
        <f t="shared" si="8"/>
        <v>32906.5</v>
      </c>
    </row>
    <row r="92" spans="1:15" ht="30" x14ac:dyDescent="0.25">
      <c r="A92" s="4">
        <v>85</v>
      </c>
      <c r="B92" s="4" t="s">
        <v>813</v>
      </c>
      <c r="C92" s="4" t="s">
        <v>1259</v>
      </c>
      <c r="D92" s="4" t="s">
        <v>21</v>
      </c>
      <c r="E92" s="4" t="s">
        <v>776</v>
      </c>
      <c r="F92" s="4" t="s">
        <v>783</v>
      </c>
      <c r="G92" s="5">
        <v>45000</v>
      </c>
      <c r="H92" s="5">
        <v>0</v>
      </c>
      <c r="I92" s="5">
        <f t="shared" si="9"/>
        <v>45000</v>
      </c>
      <c r="J92" s="5">
        <f t="shared" si="10"/>
        <v>1291.5</v>
      </c>
      <c r="K92" s="5">
        <v>1148.33</v>
      </c>
      <c r="L92" s="5">
        <f t="shared" si="11"/>
        <v>1368</v>
      </c>
      <c r="M92" s="5">
        <f>25+1350.12</f>
        <v>1375.12</v>
      </c>
      <c r="N92" s="5">
        <f t="shared" si="12"/>
        <v>5182.95</v>
      </c>
      <c r="O92" s="5">
        <f t="shared" si="8"/>
        <v>39817.050000000003</v>
      </c>
    </row>
    <row r="93" spans="1:15" x14ac:dyDescent="0.25">
      <c r="A93" s="4">
        <v>86</v>
      </c>
      <c r="B93" s="4" t="s">
        <v>816</v>
      </c>
      <c r="C93" s="4" t="s">
        <v>1258</v>
      </c>
      <c r="D93" s="4" t="s">
        <v>810</v>
      </c>
      <c r="E93" s="4" t="s">
        <v>776</v>
      </c>
      <c r="F93" s="4" t="s">
        <v>790</v>
      </c>
      <c r="G93" s="5">
        <v>35000</v>
      </c>
      <c r="H93" s="5">
        <v>0</v>
      </c>
      <c r="I93" s="5">
        <f t="shared" si="9"/>
        <v>35000</v>
      </c>
      <c r="J93" s="5">
        <f t="shared" si="10"/>
        <v>1004.5</v>
      </c>
      <c r="K93" s="5"/>
      <c r="L93" s="5">
        <f t="shared" si="11"/>
        <v>1064</v>
      </c>
      <c r="M93" s="5">
        <v>25</v>
      </c>
      <c r="N93" s="5">
        <f t="shared" si="12"/>
        <v>2093.5</v>
      </c>
      <c r="O93" s="5">
        <f t="shared" si="8"/>
        <v>32906.5</v>
      </c>
    </row>
    <row r="94" spans="1:15" ht="30" x14ac:dyDescent="0.25">
      <c r="A94" s="4">
        <v>87</v>
      </c>
      <c r="B94" s="4" t="s">
        <v>817</v>
      </c>
      <c r="C94" s="4" t="s">
        <v>1258</v>
      </c>
      <c r="D94" s="4" t="s">
        <v>21</v>
      </c>
      <c r="E94" s="4" t="s">
        <v>776</v>
      </c>
      <c r="F94" s="4" t="s">
        <v>790</v>
      </c>
      <c r="G94" s="5">
        <v>45000</v>
      </c>
      <c r="H94" s="5">
        <v>0</v>
      </c>
      <c r="I94" s="5">
        <f t="shared" si="9"/>
        <v>45000</v>
      </c>
      <c r="J94" s="5">
        <f t="shared" si="10"/>
        <v>1291.5</v>
      </c>
      <c r="K94" s="14">
        <v>1148.33</v>
      </c>
      <c r="L94" s="5">
        <f t="shared" si="11"/>
        <v>1368</v>
      </c>
      <c r="M94" s="5">
        <v>25</v>
      </c>
      <c r="N94" s="5">
        <f t="shared" si="12"/>
        <v>3832.83</v>
      </c>
      <c r="O94" s="5">
        <f t="shared" si="8"/>
        <v>41167.17</v>
      </c>
    </row>
    <row r="95" spans="1:15" x14ac:dyDescent="0.25">
      <c r="A95" s="4">
        <v>88</v>
      </c>
      <c r="B95" s="4" t="s">
        <v>888</v>
      </c>
      <c r="C95" s="4" t="s">
        <v>1258</v>
      </c>
      <c r="D95" s="4" t="s">
        <v>810</v>
      </c>
      <c r="E95" s="4" t="s">
        <v>776</v>
      </c>
      <c r="F95" s="4" t="s">
        <v>790</v>
      </c>
      <c r="G95" s="5">
        <v>40000</v>
      </c>
      <c r="H95" s="5">
        <v>0</v>
      </c>
      <c r="I95" s="5">
        <f t="shared" si="9"/>
        <v>40000</v>
      </c>
      <c r="J95" s="5">
        <f t="shared" si="10"/>
        <v>1148</v>
      </c>
      <c r="K95" s="14">
        <v>442.65</v>
      </c>
      <c r="L95" s="5">
        <f t="shared" si="11"/>
        <v>1216</v>
      </c>
      <c r="M95" s="5">
        <f>25+400</f>
        <v>425</v>
      </c>
      <c r="N95" s="5">
        <f t="shared" si="12"/>
        <v>3231.65</v>
      </c>
      <c r="O95" s="5">
        <f t="shared" si="8"/>
        <v>36768.35</v>
      </c>
    </row>
    <row r="96" spans="1:15" x14ac:dyDescent="0.25">
      <c r="A96" s="4">
        <v>89</v>
      </c>
      <c r="B96" s="4" t="s">
        <v>878</v>
      </c>
      <c r="C96" s="4" t="s">
        <v>1258</v>
      </c>
      <c r="D96" s="4" t="s">
        <v>879</v>
      </c>
      <c r="E96" s="4" t="s">
        <v>776</v>
      </c>
      <c r="F96" s="4" t="s">
        <v>783</v>
      </c>
      <c r="G96" s="5">
        <v>40000</v>
      </c>
      <c r="H96" s="5">
        <v>0</v>
      </c>
      <c r="I96" s="5">
        <f t="shared" si="9"/>
        <v>40000</v>
      </c>
      <c r="J96" s="5">
        <f t="shared" si="10"/>
        <v>1148</v>
      </c>
      <c r="K96" s="5">
        <v>442.65</v>
      </c>
      <c r="L96" s="5">
        <f t="shared" si="11"/>
        <v>1216</v>
      </c>
      <c r="M96" s="5">
        <f>25+1512.45</f>
        <v>1537.45</v>
      </c>
      <c r="N96" s="5">
        <f t="shared" si="12"/>
        <v>4344.1000000000004</v>
      </c>
      <c r="O96" s="5">
        <f t="shared" si="8"/>
        <v>35655.9</v>
      </c>
    </row>
    <row r="97" spans="1:15" ht="30" x14ac:dyDescent="0.25">
      <c r="A97" s="4">
        <v>90</v>
      </c>
      <c r="B97" s="4" t="s">
        <v>826</v>
      </c>
      <c r="C97" s="4" t="s">
        <v>1258</v>
      </c>
      <c r="D97" s="4" t="s">
        <v>827</v>
      </c>
      <c r="E97" s="4" t="s">
        <v>776</v>
      </c>
      <c r="F97" s="4" t="s">
        <v>790</v>
      </c>
      <c r="G97" s="5">
        <v>50000</v>
      </c>
      <c r="H97" s="5">
        <v>0</v>
      </c>
      <c r="I97" s="5">
        <f t="shared" si="9"/>
        <v>50000</v>
      </c>
      <c r="J97" s="5">
        <f t="shared" si="10"/>
        <v>1435</v>
      </c>
      <c r="K97" s="5">
        <v>1854</v>
      </c>
      <c r="L97" s="5">
        <f t="shared" si="11"/>
        <v>1520</v>
      </c>
      <c r="M97" s="5">
        <f>25+3175</f>
        <v>3200</v>
      </c>
      <c r="N97" s="5">
        <f t="shared" si="12"/>
        <v>8009</v>
      </c>
      <c r="O97" s="5">
        <f t="shared" si="8"/>
        <v>41991</v>
      </c>
    </row>
    <row r="98" spans="1:15" x14ac:dyDescent="0.25">
      <c r="A98" s="4">
        <v>91</v>
      </c>
      <c r="B98" s="4" t="s">
        <v>906</v>
      </c>
      <c r="C98" s="4" t="s">
        <v>1258</v>
      </c>
      <c r="D98" s="4" t="s">
        <v>21</v>
      </c>
      <c r="E98" s="4" t="s">
        <v>776</v>
      </c>
      <c r="F98" s="4" t="s">
        <v>783</v>
      </c>
      <c r="G98" s="5">
        <v>35000</v>
      </c>
      <c r="H98" s="5">
        <v>0</v>
      </c>
      <c r="I98" s="5">
        <f t="shared" si="9"/>
        <v>35000</v>
      </c>
      <c r="J98" s="5">
        <f t="shared" si="10"/>
        <v>1004.5</v>
      </c>
      <c r="K98" s="5"/>
      <c r="L98" s="5">
        <f t="shared" si="11"/>
        <v>1064</v>
      </c>
      <c r="M98" s="5">
        <v>25</v>
      </c>
      <c r="N98" s="5">
        <f t="shared" si="12"/>
        <v>2093.5</v>
      </c>
      <c r="O98" s="5">
        <f t="shared" si="8"/>
        <v>32906.5</v>
      </c>
    </row>
    <row r="99" spans="1:15" ht="30" x14ac:dyDescent="0.25">
      <c r="A99" s="4">
        <v>92</v>
      </c>
      <c r="B99" s="4" t="s">
        <v>861</v>
      </c>
      <c r="C99" s="4" t="s">
        <v>1258</v>
      </c>
      <c r="D99" s="4" t="s">
        <v>801</v>
      </c>
      <c r="E99" s="4" t="s">
        <v>775</v>
      </c>
      <c r="F99" s="4" t="s">
        <v>790</v>
      </c>
      <c r="G99" s="5">
        <v>11000</v>
      </c>
      <c r="H99" s="5">
        <v>0</v>
      </c>
      <c r="I99" s="5">
        <f t="shared" si="9"/>
        <v>11000</v>
      </c>
      <c r="J99" s="5">
        <f t="shared" si="10"/>
        <v>315.7</v>
      </c>
      <c r="K99" s="5"/>
      <c r="L99" s="5">
        <f t="shared" si="11"/>
        <v>334.4</v>
      </c>
      <c r="M99" s="5">
        <v>25</v>
      </c>
      <c r="N99" s="5">
        <f t="shared" si="12"/>
        <v>675.09999999999991</v>
      </c>
      <c r="O99" s="5">
        <f t="shared" si="8"/>
        <v>10324.9</v>
      </c>
    </row>
    <row r="100" spans="1:15" x14ac:dyDescent="0.25">
      <c r="A100" s="4">
        <v>93</v>
      </c>
      <c r="B100" s="4" t="s">
        <v>847</v>
      </c>
      <c r="C100" s="4" t="s">
        <v>1258</v>
      </c>
      <c r="D100" s="4" t="s">
        <v>21</v>
      </c>
      <c r="E100" s="4" t="s">
        <v>776</v>
      </c>
      <c r="F100" s="4" t="s">
        <v>783</v>
      </c>
      <c r="G100" s="5">
        <v>35000</v>
      </c>
      <c r="H100" s="5">
        <v>0</v>
      </c>
      <c r="I100" s="5">
        <f t="shared" si="9"/>
        <v>35000</v>
      </c>
      <c r="J100" s="5">
        <f t="shared" si="10"/>
        <v>1004.5</v>
      </c>
      <c r="K100" s="5"/>
      <c r="L100" s="5">
        <f t="shared" si="11"/>
        <v>1064</v>
      </c>
      <c r="M100" s="5">
        <f>5150.22+25</f>
        <v>5175.22</v>
      </c>
      <c r="N100" s="5">
        <f t="shared" si="12"/>
        <v>7243.72</v>
      </c>
      <c r="O100" s="5">
        <f t="shared" si="8"/>
        <v>27756.28</v>
      </c>
    </row>
    <row r="101" spans="1:15" ht="30" x14ac:dyDescent="0.25">
      <c r="A101" s="4">
        <v>94</v>
      </c>
      <c r="B101" s="4" t="s">
        <v>804</v>
      </c>
      <c r="C101" s="4" t="s">
        <v>1260</v>
      </c>
      <c r="D101" s="4" t="s">
        <v>350</v>
      </c>
      <c r="E101" s="4" t="s">
        <v>776</v>
      </c>
      <c r="F101" s="4" t="s">
        <v>790</v>
      </c>
      <c r="G101" s="5">
        <v>25000</v>
      </c>
      <c r="H101" s="5">
        <v>0</v>
      </c>
      <c r="I101" s="5">
        <f t="shared" si="9"/>
        <v>25000</v>
      </c>
      <c r="J101" s="5">
        <f t="shared" si="10"/>
        <v>717.5</v>
      </c>
      <c r="K101" s="5"/>
      <c r="L101" s="5">
        <f t="shared" si="11"/>
        <v>760</v>
      </c>
      <c r="M101" s="5">
        <v>25</v>
      </c>
      <c r="N101" s="5">
        <f t="shared" si="12"/>
        <v>1502.5</v>
      </c>
      <c r="O101" s="5">
        <f t="shared" si="8"/>
        <v>23497.5</v>
      </c>
    </row>
    <row r="102" spans="1:15" ht="30" x14ac:dyDescent="0.25">
      <c r="A102" s="4">
        <v>95</v>
      </c>
      <c r="B102" s="4" t="s">
        <v>806</v>
      </c>
      <c r="C102" s="4" t="s">
        <v>1260</v>
      </c>
      <c r="D102" s="4" t="s">
        <v>350</v>
      </c>
      <c r="E102" s="4" t="s">
        <v>776</v>
      </c>
      <c r="F102" s="4" t="s">
        <v>790</v>
      </c>
      <c r="G102" s="5">
        <v>25000</v>
      </c>
      <c r="H102" s="5">
        <v>0</v>
      </c>
      <c r="I102" s="5">
        <f t="shared" si="9"/>
        <v>25000</v>
      </c>
      <c r="J102" s="5">
        <f t="shared" si="10"/>
        <v>717.5</v>
      </c>
      <c r="K102" s="5"/>
      <c r="L102" s="5">
        <f t="shared" si="11"/>
        <v>760</v>
      </c>
      <c r="M102" s="5">
        <v>25</v>
      </c>
      <c r="N102" s="5">
        <f t="shared" si="12"/>
        <v>1502.5</v>
      </c>
      <c r="O102" s="5">
        <f t="shared" si="8"/>
        <v>23497.5</v>
      </c>
    </row>
    <row r="103" spans="1:15" ht="30" x14ac:dyDescent="0.25">
      <c r="A103" s="4">
        <v>96</v>
      </c>
      <c r="B103" s="4" t="s">
        <v>851</v>
      </c>
      <c r="C103" s="4" t="s">
        <v>1260</v>
      </c>
      <c r="D103" s="4" t="s">
        <v>188</v>
      </c>
      <c r="E103" s="4" t="s">
        <v>775</v>
      </c>
      <c r="F103" s="4" t="s">
        <v>783</v>
      </c>
      <c r="G103" s="5">
        <v>13200</v>
      </c>
      <c r="H103" s="5">
        <v>0</v>
      </c>
      <c r="I103" s="5">
        <f t="shared" si="9"/>
        <v>13200</v>
      </c>
      <c r="J103" s="5">
        <f t="shared" si="10"/>
        <v>378.84</v>
      </c>
      <c r="K103" s="5"/>
      <c r="L103" s="5">
        <f t="shared" si="11"/>
        <v>401.28</v>
      </c>
      <c r="M103" s="5">
        <f>25+1512.45</f>
        <v>1537.45</v>
      </c>
      <c r="N103" s="5">
        <f t="shared" si="12"/>
        <v>2317.5699999999997</v>
      </c>
      <c r="O103" s="5">
        <f t="shared" si="8"/>
        <v>10882.43</v>
      </c>
    </row>
    <row r="104" spans="1:15" ht="30" x14ac:dyDescent="0.25">
      <c r="A104" s="4">
        <v>97</v>
      </c>
      <c r="B104" s="4" t="s">
        <v>895</v>
      </c>
      <c r="C104" s="4" t="s">
        <v>1260</v>
      </c>
      <c r="D104" s="4" t="s">
        <v>855</v>
      </c>
      <c r="E104" s="4" t="s">
        <v>776</v>
      </c>
      <c r="F104" s="4" t="s">
        <v>790</v>
      </c>
      <c r="G104" s="5">
        <v>50000</v>
      </c>
      <c r="H104" s="5">
        <v>0</v>
      </c>
      <c r="I104" s="5">
        <f t="shared" si="9"/>
        <v>50000</v>
      </c>
      <c r="J104" s="5">
        <f t="shared" si="10"/>
        <v>1435</v>
      </c>
      <c r="K104" s="5">
        <v>1854</v>
      </c>
      <c r="L104" s="5">
        <f t="shared" si="11"/>
        <v>1520</v>
      </c>
      <c r="M104" s="5">
        <v>25</v>
      </c>
      <c r="N104" s="5">
        <f t="shared" si="12"/>
        <v>4834</v>
      </c>
      <c r="O104" s="5">
        <f t="shared" si="8"/>
        <v>45166</v>
      </c>
    </row>
    <row r="105" spans="1:15" ht="30" x14ac:dyDescent="0.25">
      <c r="A105" s="4">
        <v>98</v>
      </c>
      <c r="B105" s="4" t="s">
        <v>896</v>
      </c>
      <c r="C105" s="4" t="s">
        <v>1260</v>
      </c>
      <c r="D105" s="4" t="s">
        <v>139</v>
      </c>
      <c r="E105" s="4" t="s">
        <v>775</v>
      </c>
      <c r="F105" s="4" t="s">
        <v>783</v>
      </c>
      <c r="G105" s="5">
        <v>11000</v>
      </c>
      <c r="H105" s="5">
        <v>0</v>
      </c>
      <c r="I105" s="5">
        <f t="shared" si="9"/>
        <v>11000</v>
      </c>
      <c r="J105" s="5">
        <f t="shared" si="10"/>
        <v>315.7</v>
      </c>
      <c r="K105" s="5"/>
      <c r="L105" s="5">
        <f t="shared" si="11"/>
        <v>334.4</v>
      </c>
      <c r="M105" s="5">
        <v>25</v>
      </c>
      <c r="N105" s="5">
        <f t="shared" si="12"/>
        <v>675.09999999999991</v>
      </c>
      <c r="O105" s="5">
        <f t="shared" si="8"/>
        <v>10324.9</v>
      </c>
    </row>
    <row r="106" spans="1:15" ht="30" x14ac:dyDescent="0.25">
      <c r="A106" s="4">
        <v>99</v>
      </c>
      <c r="B106" s="4" t="s">
        <v>1336</v>
      </c>
      <c r="C106" s="4" t="s">
        <v>1260</v>
      </c>
      <c r="D106" s="4" t="s">
        <v>45</v>
      </c>
      <c r="E106" s="4" t="s">
        <v>775</v>
      </c>
      <c r="F106" s="4" t="s">
        <v>783</v>
      </c>
      <c r="G106" s="5">
        <v>13000</v>
      </c>
      <c r="H106" s="5">
        <v>0</v>
      </c>
      <c r="I106" s="5">
        <f t="shared" si="9"/>
        <v>13000</v>
      </c>
      <c r="J106" s="5">
        <f t="shared" si="10"/>
        <v>373.1</v>
      </c>
      <c r="K106" s="5"/>
      <c r="L106" s="5">
        <f t="shared" si="11"/>
        <v>395.2</v>
      </c>
      <c r="M106" s="5">
        <v>25</v>
      </c>
      <c r="N106" s="5">
        <f t="shared" si="12"/>
        <v>793.3</v>
      </c>
      <c r="O106" s="5">
        <f t="shared" si="8"/>
        <v>12206.7</v>
      </c>
    </row>
    <row r="107" spans="1:15" ht="30" x14ac:dyDescent="0.25">
      <c r="A107" s="4">
        <v>100</v>
      </c>
      <c r="B107" s="4" t="s">
        <v>1106</v>
      </c>
      <c r="C107" s="4" t="s">
        <v>1261</v>
      </c>
      <c r="D107" s="4" t="s">
        <v>827</v>
      </c>
      <c r="E107" s="4" t="s">
        <v>776</v>
      </c>
      <c r="F107" s="4" t="s">
        <v>790</v>
      </c>
      <c r="G107" s="5">
        <v>50000</v>
      </c>
      <c r="H107" s="5">
        <v>0</v>
      </c>
      <c r="I107" s="5">
        <f t="shared" si="9"/>
        <v>50000</v>
      </c>
      <c r="J107" s="5">
        <f t="shared" si="10"/>
        <v>1435</v>
      </c>
      <c r="K107" s="14">
        <v>1854</v>
      </c>
      <c r="L107" s="5">
        <f t="shared" si="11"/>
        <v>1520</v>
      </c>
      <c r="M107" s="5">
        <f>25+3424.9</f>
        <v>3449.9</v>
      </c>
      <c r="N107" s="5">
        <f t="shared" si="12"/>
        <v>8258.9</v>
      </c>
      <c r="O107" s="5">
        <f t="shared" si="8"/>
        <v>41741.1</v>
      </c>
    </row>
    <row r="108" spans="1:15" ht="30" x14ac:dyDescent="0.25">
      <c r="A108" s="4">
        <v>101</v>
      </c>
      <c r="B108" s="4" t="s">
        <v>901</v>
      </c>
      <c r="C108" s="4" t="s">
        <v>1261</v>
      </c>
      <c r="D108" s="4" t="s">
        <v>827</v>
      </c>
      <c r="E108" s="4" t="s">
        <v>776</v>
      </c>
      <c r="F108" s="4" t="s">
        <v>783</v>
      </c>
      <c r="G108" s="5">
        <v>50000</v>
      </c>
      <c r="H108" s="5">
        <v>0</v>
      </c>
      <c r="I108" s="5">
        <f t="shared" si="9"/>
        <v>50000</v>
      </c>
      <c r="J108" s="5">
        <f t="shared" si="10"/>
        <v>1435</v>
      </c>
      <c r="K108" s="14">
        <v>1854</v>
      </c>
      <c r="L108" s="5">
        <f t="shared" si="11"/>
        <v>1520</v>
      </c>
      <c r="M108" s="5">
        <f>25+10620.57</f>
        <v>10645.57</v>
      </c>
      <c r="N108" s="5">
        <f t="shared" si="12"/>
        <v>15454.57</v>
      </c>
      <c r="O108" s="5">
        <f t="shared" si="8"/>
        <v>34545.43</v>
      </c>
    </row>
    <row r="109" spans="1:15" ht="30" x14ac:dyDescent="0.25">
      <c r="A109" s="4">
        <v>102</v>
      </c>
      <c r="B109" s="4" t="s">
        <v>832</v>
      </c>
      <c r="C109" s="4" t="s">
        <v>1261</v>
      </c>
      <c r="D109" s="4" t="s">
        <v>525</v>
      </c>
      <c r="E109" s="4" t="s">
        <v>775</v>
      </c>
      <c r="F109" s="4" t="s">
        <v>790</v>
      </c>
      <c r="G109" s="5">
        <v>11000</v>
      </c>
      <c r="H109" s="5">
        <v>0</v>
      </c>
      <c r="I109" s="5">
        <f>+G109+H109</f>
        <v>11000</v>
      </c>
      <c r="J109" s="5">
        <f t="shared" si="10"/>
        <v>315.7</v>
      </c>
      <c r="K109" s="5"/>
      <c r="L109" s="5">
        <f t="shared" si="11"/>
        <v>334.4</v>
      </c>
      <c r="M109" s="5">
        <v>25</v>
      </c>
      <c r="N109" s="5">
        <f t="shared" si="12"/>
        <v>675.09999999999991</v>
      </c>
      <c r="O109" s="5">
        <f t="shared" si="8"/>
        <v>10324.9</v>
      </c>
    </row>
    <row r="110" spans="1:15" x14ac:dyDescent="0.25">
      <c r="A110" s="4">
        <v>103</v>
      </c>
      <c r="B110" s="4" t="s">
        <v>805</v>
      </c>
      <c r="C110" s="4" t="s">
        <v>1262</v>
      </c>
      <c r="D110" s="4" t="s">
        <v>21</v>
      </c>
      <c r="E110" s="4" t="s">
        <v>776</v>
      </c>
      <c r="F110" s="4" t="s">
        <v>790</v>
      </c>
      <c r="G110" s="5">
        <v>35000</v>
      </c>
      <c r="H110" s="5">
        <v>0</v>
      </c>
      <c r="I110" s="5">
        <f>+G110+H110</f>
        <v>35000</v>
      </c>
      <c r="J110" s="5">
        <f t="shared" si="10"/>
        <v>1004.5</v>
      </c>
      <c r="K110" s="5"/>
      <c r="L110" s="5">
        <f t="shared" si="11"/>
        <v>1064</v>
      </c>
      <c r="M110" s="5">
        <f>25+400</f>
        <v>425</v>
      </c>
      <c r="N110" s="5">
        <f t="shared" si="12"/>
        <v>2493.5</v>
      </c>
      <c r="O110" s="5">
        <f t="shared" si="8"/>
        <v>32506.5</v>
      </c>
    </row>
    <row r="111" spans="1:15" ht="30" x14ac:dyDescent="0.25">
      <c r="A111" s="4">
        <v>104</v>
      </c>
      <c r="B111" s="4" t="s">
        <v>807</v>
      </c>
      <c r="C111" s="4" t="s">
        <v>1262</v>
      </c>
      <c r="D111" s="4" t="s">
        <v>525</v>
      </c>
      <c r="E111" s="4" t="s">
        <v>775</v>
      </c>
      <c r="F111" s="4" t="s">
        <v>790</v>
      </c>
      <c r="G111" s="5">
        <v>11000</v>
      </c>
      <c r="H111" s="5">
        <v>0</v>
      </c>
      <c r="I111" s="5">
        <f t="shared" ref="I111:I150" si="13">+G111+H111</f>
        <v>11000</v>
      </c>
      <c r="J111" s="5">
        <f t="shared" si="10"/>
        <v>315.7</v>
      </c>
      <c r="K111" s="5"/>
      <c r="L111" s="5">
        <f t="shared" si="11"/>
        <v>334.4</v>
      </c>
      <c r="M111" s="5">
        <v>25</v>
      </c>
      <c r="N111" s="5">
        <f t="shared" ref="N111:N150" si="14">+J111+K111+L111+M111</f>
        <v>675.09999999999991</v>
      </c>
      <c r="O111" s="5">
        <f t="shared" si="8"/>
        <v>10324.9</v>
      </c>
    </row>
    <row r="112" spans="1:15" ht="30" x14ac:dyDescent="0.25">
      <c r="A112" s="4">
        <v>105</v>
      </c>
      <c r="B112" s="4" t="s">
        <v>828</v>
      </c>
      <c r="C112" s="4" t="s">
        <v>1263</v>
      </c>
      <c r="D112" s="4" t="s">
        <v>525</v>
      </c>
      <c r="E112" s="4" t="s">
        <v>775</v>
      </c>
      <c r="F112" s="4" t="s">
        <v>790</v>
      </c>
      <c r="G112" s="5">
        <v>11000</v>
      </c>
      <c r="H112" s="5">
        <v>0</v>
      </c>
      <c r="I112" s="5">
        <f t="shared" si="13"/>
        <v>11000</v>
      </c>
      <c r="J112" s="5">
        <f t="shared" si="10"/>
        <v>315.7</v>
      </c>
      <c r="K112" s="5"/>
      <c r="L112" s="5">
        <f t="shared" si="11"/>
        <v>334.4</v>
      </c>
      <c r="M112" s="5">
        <v>25</v>
      </c>
      <c r="N112" s="5">
        <f t="shared" si="14"/>
        <v>675.09999999999991</v>
      </c>
      <c r="O112" s="5">
        <f t="shared" si="8"/>
        <v>10324.9</v>
      </c>
    </row>
    <row r="113" spans="1:15" ht="30" x14ac:dyDescent="0.25">
      <c r="A113" s="4">
        <v>106</v>
      </c>
      <c r="B113" s="4" t="s">
        <v>838</v>
      </c>
      <c r="C113" s="4" t="s">
        <v>1263</v>
      </c>
      <c r="D113" s="4" t="s">
        <v>525</v>
      </c>
      <c r="E113" s="4" t="s">
        <v>775</v>
      </c>
      <c r="F113" s="4" t="s">
        <v>790</v>
      </c>
      <c r="G113" s="5">
        <v>11000</v>
      </c>
      <c r="H113" s="5">
        <v>0</v>
      </c>
      <c r="I113" s="5">
        <f t="shared" si="13"/>
        <v>11000</v>
      </c>
      <c r="J113" s="5">
        <f t="shared" si="10"/>
        <v>315.7</v>
      </c>
      <c r="K113" s="5"/>
      <c r="L113" s="5">
        <f t="shared" si="11"/>
        <v>334.4</v>
      </c>
      <c r="M113" s="5">
        <v>25</v>
      </c>
      <c r="N113" s="5">
        <f t="shared" si="14"/>
        <v>675.09999999999991</v>
      </c>
      <c r="O113" s="5">
        <f t="shared" si="8"/>
        <v>10324.9</v>
      </c>
    </row>
    <row r="114" spans="1:15" ht="30" x14ac:dyDescent="0.25">
      <c r="A114" s="4">
        <v>107</v>
      </c>
      <c r="B114" s="4" t="s">
        <v>907</v>
      </c>
      <c r="C114" s="4" t="s">
        <v>1263</v>
      </c>
      <c r="D114" s="4" t="s">
        <v>525</v>
      </c>
      <c r="E114" s="4" t="s">
        <v>776</v>
      </c>
      <c r="F114" s="4" t="s">
        <v>790</v>
      </c>
      <c r="G114" s="5">
        <v>14300</v>
      </c>
      <c r="H114" s="5">
        <v>0</v>
      </c>
      <c r="I114" s="5">
        <f t="shared" si="13"/>
        <v>14300</v>
      </c>
      <c r="J114" s="5">
        <f t="shared" si="10"/>
        <v>410.41</v>
      </c>
      <c r="K114" s="5"/>
      <c r="L114" s="5">
        <f t="shared" si="11"/>
        <v>434.72</v>
      </c>
      <c r="M114" s="5">
        <v>25</v>
      </c>
      <c r="N114" s="5">
        <f t="shared" si="14"/>
        <v>870.13000000000011</v>
      </c>
      <c r="O114" s="5">
        <f t="shared" si="8"/>
        <v>13429.869999999999</v>
      </c>
    </row>
    <row r="115" spans="1:15" ht="30" x14ac:dyDescent="0.25">
      <c r="A115" s="4">
        <v>108</v>
      </c>
      <c r="B115" s="4" t="s">
        <v>908</v>
      </c>
      <c r="C115" s="4" t="s">
        <v>1263</v>
      </c>
      <c r="D115" s="4" t="s">
        <v>525</v>
      </c>
      <c r="E115" s="4" t="s">
        <v>775</v>
      </c>
      <c r="F115" s="4" t="s">
        <v>790</v>
      </c>
      <c r="G115" s="5">
        <v>10000</v>
      </c>
      <c r="H115" s="5">
        <v>0</v>
      </c>
      <c r="I115" s="5">
        <f t="shared" si="13"/>
        <v>10000</v>
      </c>
      <c r="J115" s="5">
        <f t="shared" si="10"/>
        <v>287</v>
      </c>
      <c r="K115" s="5"/>
      <c r="L115" s="5">
        <f t="shared" si="11"/>
        <v>304</v>
      </c>
      <c r="M115" s="5">
        <v>25</v>
      </c>
      <c r="N115" s="5">
        <f t="shared" si="14"/>
        <v>616</v>
      </c>
      <c r="O115" s="5">
        <f t="shared" si="8"/>
        <v>9384</v>
      </c>
    </row>
    <row r="116" spans="1:15" ht="30" x14ac:dyDescent="0.25">
      <c r="A116" s="4">
        <v>109</v>
      </c>
      <c r="B116" s="4" t="s">
        <v>909</v>
      </c>
      <c r="C116" s="4" t="s">
        <v>1263</v>
      </c>
      <c r="D116" s="4" t="s">
        <v>525</v>
      </c>
      <c r="E116" s="4" t="s">
        <v>775</v>
      </c>
      <c r="F116" s="4" t="s">
        <v>790</v>
      </c>
      <c r="G116" s="5">
        <v>10000</v>
      </c>
      <c r="H116" s="5">
        <v>0</v>
      </c>
      <c r="I116" s="5">
        <f t="shared" si="13"/>
        <v>10000</v>
      </c>
      <c r="J116" s="5">
        <f t="shared" si="10"/>
        <v>287</v>
      </c>
      <c r="K116" s="5"/>
      <c r="L116" s="5">
        <f t="shared" si="11"/>
        <v>304</v>
      </c>
      <c r="M116" s="5">
        <v>25</v>
      </c>
      <c r="N116" s="5">
        <f t="shared" si="14"/>
        <v>616</v>
      </c>
      <c r="O116" s="5">
        <f t="shared" si="8"/>
        <v>9384</v>
      </c>
    </row>
    <row r="117" spans="1:15" ht="30" x14ac:dyDescent="0.25">
      <c r="A117" s="4">
        <v>110</v>
      </c>
      <c r="B117" s="4" t="s">
        <v>910</v>
      </c>
      <c r="C117" s="4" t="s">
        <v>1263</v>
      </c>
      <c r="D117" s="4" t="s">
        <v>525</v>
      </c>
      <c r="E117" s="4" t="s">
        <v>776</v>
      </c>
      <c r="F117" s="4" t="s">
        <v>790</v>
      </c>
      <c r="G117" s="5">
        <v>14300</v>
      </c>
      <c r="H117" s="5">
        <v>0</v>
      </c>
      <c r="I117" s="5">
        <f t="shared" si="13"/>
        <v>14300</v>
      </c>
      <c r="J117" s="5">
        <f t="shared" si="10"/>
        <v>410.41</v>
      </c>
      <c r="K117" s="5"/>
      <c r="L117" s="5">
        <f t="shared" si="11"/>
        <v>434.72</v>
      </c>
      <c r="M117" s="5">
        <v>25</v>
      </c>
      <c r="N117" s="5">
        <f t="shared" si="14"/>
        <v>870.13000000000011</v>
      </c>
      <c r="O117" s="5">
        <f t="shared" si="8"/>
        <v>13429.869999999999</v>
      </c>
    </row>
    <row r="118" spans="1:15" ht="30" x14ac:dyDescent="0.25">
      <c r="A118" s="4">
        <v>111</v>
      </c>
      <c r="B118" s="4" t="s">
        <v>920</v>
      </c>
      <c r="C118" s="4" t="s">
        <v>667</v>
      </c>
      <c r="D118" s="4" t="s">
        <v>912</v>
      </c>
      <c r="E118" s="4" t="s">
        <v>775</v>
      </c>
      <c r="F118" s="4" t="s">
        <v>790</v>
      </c>
      <c r="G118" s="5">
        <v>10000</v>
      </c>
      <c r="H118" s="5">
        <v>0</v>
      </c>
      <c r="I118" s="5">
        <f t="shared" si="13"/>
        <v>10000</v>
      </c>
      <c r="J118" s="5">
        <f t="shared" si="10"/>
        <v>287</v>
      </c>
      <c r="K118" s="5"/>
      <c r="L118" s="5">
        <f t="shared" si="11"/>
        <v>304</v>
      </c>
      <c r="M118" s="5">
        <v>25</v>
      </c>
      <c r="N118" s="5">
        <f t="shared" si="14"/>
        <v>616</v>
      </c>
      <c r="O118" s="5">
        <f t="shared" si="8"/>
        <v>9384</v>
      </c>
    </row>
    <row r="119" spans="1:15" ht="30" x14ac:dyDescent="0.25">
      <c r="A119" s="4">
        <v>112</v>
      </c>
      <c r="B119" s="4" t="s">
        <v>849</v>
      </c>
      <c r="C119" s="4" t="s">
        <v>667</v>
      </c>
      <c r="D119" s="4" t="s">
        <v>850</v>
      </c>
      <c r="E119" s="4" t="s">
        <v>776</v>
      </c>
      <c r="F119" s="4" t="s">
        <v>790</v>
      </c>
      <c r="G119" s="5">
        <v>120000</v>
      </c>
      <c r="H119" s="5">
        <v>0</v>
      </c>
      <c r="I119" s="5">
        <f t="shared" si="13"/>
        <v>120000</v>
      </c>
      <c r="J119" s="5">
        <f t="shared" si="10"/>
        <v>3444</v>
      </c>
      <c r="K119" s="5">
        <v>16809.939999999999</v>
      </c>
      <c r="L119" s="5">
        <f t="shared" si="11"/>
        <v>3648</v>
      </c>
      <c r="M119" s="5">
        <v>25</v>
      </c>
      <c r="N119" s="5">
        <f t="shared" si="14"/>
        <v>23926.94</v>
      </c>
      <c r="O119" s="5">
        <f t="shared" si="8"/>
        <v>96073.06</v>
      </c>
    </row>
    <row r="120" spans="1:15" ht="30" x14ac:dyDescent="0.25">
      <c r="A120" s="4">
        <v>113</v>
      </c>
      <c r="B120" s="4" t="s">
        <v>831</v>
      </c>
      <c r="C120" s="4" t="s">
        <v>1264</v>
      </c>
      <c r="D120" s="4" t="s">
        <v>801</v>
      </c>
      <c r="E120" s="4" t="s">
        <v>775</v>
      </c>
      <c r="F120" s="4" t="s">
        <v>790</v>
      </c>
      <c r="G120" s="5">
        <v>11000</v>
      </c>
      <c r="H120" s="5">
        <v>0</v>
      </c>
      <c r="I120" s="5">
        <f t="shared" si="13"/>
        <v>11000</v>
      </c>
      <c r="J120" s="5">
        <f t="shared" si="10"/>
        <v>315.7</v>
      </c>
      <c r="K120" s="5"/>
      <c r="L120" s="5">
        <f t="shared" si="11"/>
        <v>334.4</v>
      </c>
      <c r="M120" s="5">
        <v>25</v>
      </c>
      <c r="N120" s="5">
        <f t="shared" si="14"/>
        <v>675.09999999999991</v>
      </c>
      <c r="O120" s="5">
        <f t="shared" ref="O120:O153" si="15">+I120-N120</f>
        <v>10324.9</v>
      </c>
    </row>
    <row r="121" spans="1:15" ht="30" x14ac:dyDescent="0.25">
      <c r="A121" s="4">
        <v>114</v>
      </c>
      <c r="B121" s="4" t="s">
        <v>1265</v>
      </c>
      <c r="C121" s="4" t="s">
        <v>1264</v>
      </c>
      <c r="D121" s="4" t="s">
        <v>810</v>
      </c>
      <c r="E121" s="4" t="s">
        <v>776</v>
      </c>
      <c r="F121" s="4" t="s">
        <v>790</v>
      </c>
      <c r="G121" s="5">
        <v>35000</v>
      </c>
      <c r="H121" s="5">
        <v>0</v>
      </c>
      <c r="I121" s="5">
        <f t="shared" si="13"/>
        <v>35000</v>
      </c>
      <c r="J121" s="5">
        <f t="shared" si="10"/>
        <v>1004.5</v>
      </c>
      <c r="K121" s="5"/>
      <c r="L121" s="5">
        <f t="shared" si="11"/>
        <v>1064</v>
      </c>
      <c r="M121" s="5">
        <f>25+1512.45</f>
        <v>1537.45</v>
      </c>
      <c r="N121" s="5">
        <f t="shared" si="14"/>
        <v>3605.95</v>
      </c>
      <c r="O121" s="5">
        <f t="shared" si="15"/>
        <v>31394.05</v>
      </c>
    </row>
    <row r="122" spans="1:15" ht="30" x14ac:dyDescent="0.25">
      <c r="A122" s="4">
        <v>115</v>
      </c>
      <c r="B122" s="4" t="s">
        <v>833</v>
      </c>
      <c r="C122" s="4" t="s">
        <v>1266</v>
      </c>
      <c r="D122" s="4" t="s">
        <v>525</v>
      </c>
      <c r="E122" s="4" t="s">
        <v>775</v>
      </c>
      <c r="F122" s="4" t="s">
        <v>790</v>
      </c>
      <c r="G122" s="5">
        <v>11000</v>
      </c>
      <c r="H122" s="5">
        <v>0</v>
      </c>
      <c r="I122" s="5">
        <f t="shared" si="13"/>
        <v>11000</v>
      </c>
      <c r="J122" s="5">
        <f t="shared" si="10"/>
        <v>315.7</v>
      </c>
      <c r="K122" s="5"/>
      <c r="L122" s="5">
        <f t="shared" si="11"/>
        <v>334.4</v>
      </c>
      <c r="M122" s="5">
        <v>25</v>
      </c>
      <c r="N122" s="5">
        <f t="shared" si="14"/>
        <v>675.09999999999991</v>
      </c>
      <c r="O122" s="5">
        <f t="shared" si="15"/>
        <v>10324.9</v>
      </c>
    </row>
    <row r="123" spans="1:15" ht="30" x14ac:dyDescent="0.25">
      <c r="A123" s="4">
        <v>116</v>
      </c>
      <c r="B123" s="4" t="s">
        <v>834</v>
      </c>
      <c r="C123" s="4" t="s">
        <v>1264</v>
      </c>
      <c r="D123" s="4" t="s">
        <v>525</v>
      </c>
      <c r="E123" s="4" t="s">
        <v>775</v>
      </c>
      <c r="F123" s="4" t="s">
        <v>790</v>
      </c>
      <c r="G123" s="5">
        <v>11000</v>
      </c>
      <c r="H123" s="5">
        <v>0</v>
      </c>
      <c r="I123" s="5">
        <f t="shared" si="13"/>
        <v>11000</v>
      </c>
      <c r="J123" s="5">
        <f t="shared" si="10"/>
        <v>315.7</v>
      </c>
      <c r="K123" s="5"/>
      <c r="L123" s="5">
        <f t="shared" si="11"/>
        <v>334.4</v>
      </c>
      <c r="M123" s="5">
        <f>25+1512.45</f>
        <v>1537.45</v>
      </c>
      <c r="N123" s="5">
        <f t="shared" si="14"/>
        <v>2187.5500000000002</v>
      </c>
      <c r="O123" s="5">
        <f t="shared" si="15"/>
        <v>8812.4500000000007</v>
      </c>
    </row>
    <row r="124" spans="1:15" ht="30" x14ac:dyDescent="0.25">
      <c r="A124" s="4">
        <v>117</v>
      </c>
      <c r="B124" s="4" t="s">
        <v>846</v>
      </c>
      <c r="C124" s="4" t="s">
        <v>1264</v>
      </c>
      <c r="D124" s="4" t="s">
        <v>810</v>
      </c>
      <c r="E124" s="4" t="s">
        <v>776</v>
      </c>
      <c r="F124" s="4" t="s">
        <v>790</v>
      </c>
      <c r="G124" s="5">
        <v>35000</v>
      </c>
      <c r="H124" s="5">
        <v>0</v>
      </c>
      <c r="I124" s="5">
        <f t="shared" si="13"/>
        <v>35000</v>
      </c>
      <c r="J124" s="5">
        <f t="shared" si="10"/>
        <v>1004.5</v>
      </c>
      <c r="K124" s="5"/>
      <c r="L124" s="5">
        <f t="shared" si="11"/>
        <v>1064</v>
      </c>
      <c r="M124" s="5">
        <v>25</v>
      </c>
      <c r="N124" s="5">
        <f t="shared" si="14"/>
        <v>2093.5</v>
      </c>
      <c r="O124" s="5">
        <f t="shared" si="15"/>
        <v>32906.5</v>
      </c>
    </row>
    <row r="125" spans="1:15" ht="30" x14ac:dyDescent="0.25">
      <c r="A125" s="4">
        <v>118</v>
      </c>
      <c r="B125" s="4" t="s">
        <v>848</v>
      </c>
      <c r="C125" s="4" t="s">
        <v>1264</v>
      </c>
      <c r="D125" s="4" t="s">
        <v>810</v>
      </c>
      <c r="E125" s="4" t="s">
        <v>776</v>
      </c>
      <c r="F125" s="4" t="s">
        <v>790</v>
      </c>
      <c r="G125" s="5">
        <v>40000</v>
      </c>
      <c r="H125" s="5">
        <v>0</v>
      </c>
      <c r="I125" s="5">
        <f t="shared" si="13"/>
        <v>40000</v>
      </c>
      <c r="J125" s="5">
        <f t="shared" si="10"/>
        <v>1148</v>
      </c>
      <c r="K125" s="14">
        <v>442.65</v>
      </c>
      <c r="L125" s="5">
        <f t="shared" si="11"/>
        <v>1216</v>
      </c>
      <c r="M125" s="5">
        <v>25</v>
      </c>
      <c r="N125" s="5">
        <f t="shared" si="14"/>
        <v>2831.65</v>
      </c>
      <c r="O125" s="5">
        <f t="shared" si="15"/>
        <v>37168.35</v>
      </c>
    </row>
    <row r="126" spans="1:15" ht="30" x14ac:dyDescent="0.25">
      <c r="A126" s="4">
        <v>119</v>
      </c>
      <c r="B126" s="4" t="s">
        <v>853</v>
      </c>
      <c r="C126" s="4" t="s">
        <v>1264</v>
      </c>
      <c r="D126" s="4" t="s">
        <v>810</v>
      </c>
      <c r="E126" s="4" t="s">
        <v>776</v>
      </c>
      <c r="F126" s="4" t="s">
        <v>790</v>
      </c>
      <c r="G126" s="5">
        <v>50000</v>
      </c>
      <c r="H126" s="5">
        <v>0</v>
      </c>
      <c r="I126" s="5">
        <f t="shared" si="13"/>
        <v>50000</v>
      </c>
      <c r="J126" s="5">
        <f t="shared" si="10"/>
        <v>1435</v>
      </c>
      <c r="K126" s="5">
        <v>1854</v>
      </c>
      <c r="L126" s="5">
        <f t="shared" si="11"/>
        <v>1520</v>
      </c>
      <c r="M126" s="5">
        <v>25</v>
      </c>
      <c r="N126" s="5">
        <f t="shared" si="14"/>
        <v>4834</v>
      </c>
      <c r="O126" s="5">
        <f t="shared" si="15"/>
        <v>45166</v>
      </c>
    </row>
    <row r="127" spans="1:15" ht="30" x14ac:dyDescent="0.25">
      <c r="A127" s="4">
        <v>120</v>
      </c>
      <c r="B127" s="4" t="s">
        <v>854</v>
      </c>
      <c r="C127" s="4" t="s">
        <v>1264</v>
      </c>
      <c r="D127" s="4" t="s">
        <v>855</v>
      </c>
      <c r="E127" s="4" t="s">
        <v>776</v>
      </c>
      <c r="F127" s="4" t="s">
        <v>790</v>
      </c>
      <c r="G127" s="5">
        <v>50000</v>
      </c>
      <c r="H127" s="5">
        <v>0</v>
      </c>
      <c r="I127" s="5">
        <f t="shared" si="13"/>
        <v>50000</v>
      </c>
      <c r="J127" s="5">
        <f t="shared" si="10"/>
        <v>1435</v>
      </c>
      <c r="K127" s="5">
        <v>1854</v>
      </c>
      <c r="L127" s="5">
        <f t="shared" si="11"/>
        <v>1520</v>
      </c>
      <c r="M127" s="5">
        <f>25+400</f>
        <v>425</v>
      </c>
      <c r="N127" s="5">
        <f t="shared" si="14"/>
        <v>5234</v>
      </c>
      <c r="O127" s="5">
        <f t="shared" si="15"/>
        <v>44766</v>
      </c>
    </row>
    <row r="128" spans="1:15" ht="30" x14ac:dyDescent="0.25">
      <c r="A128" s="4">
        <v>121</v>
      </c>
      <c r="B128" s="4" t="s">
        <v>856</v>
      </c>
      <c r="C128" s="4" t="s">
        <v>1264</v>
      </c>
      <c r="D128" s="4" t="s">
        <v>855</v>
      </c>
      <c r="E128" s="4" t="s">
        <v>776</v>
      </c>
      <c r="F128" s="4" t="s">
        <v>790</v>
      </c>
      <c r="G128" s="5">
        <v>50000</v>
      </c>
      <c r="H128" s="5">
        <v>0</v>
      </c>
      <c r="I128" s="5">
        <f t="shared" si="13"/>
        <v>50000</v>
      </c>
      <c r="J128" s="5">
        <f t="shared" si="10"/>
        <v>1435</v>
      </c>
      <c r="K128" s="5">
        <v>1854</v>
      </c>
      <c r="L128" s="5">
        <f t="shared" si="11"/>
        <v>1520</v>
      </c>
      <c r="M128" s="5">
        <f>13191.11+25</f>
        <v>13216.11</v>
      </c>
      <c r="N128" s="5">
        <f t="shared" si="14"/>
        <v>18025.11</v>
      </c>
      <c r="O128" s="5">
        <f t="shared" si="15"/>
        <v>31974.89</v>
      </c>
    </row>
    <row r="129" spans="1:15" ht="30" x14ac:dyDescent="0.25">
      <c r="A129" s="4">
        <v>122</v>
      </c>
      <c r="B129" s="4" t="s">
        <v>857</v>
      </c>
      <c r="C129" s="4" t="s">
        <v>1264</v>
      </c>
      <c r="D129" s="4" t="s">
        <v>94</v>
      </c>
      <c r="E129" s="4" t="s">
        <v>776</v>
      </c>
      <c r="F129" s="4" t="s">
        <v>790</v>
      </c>
      <c r="G129" s="5">
        <v>35000</v>
      </c>
      <c r="H129" s="5">
        <v>0</v>
      </c>
      <c r="I129" s="5">
        <f t="shared" si="13"/>
        <v>35000</v>
      </c>
      <c r="J129" s="5">
        <f t="shared" si="10"/>
        <v>1004.5</v>
      </c>
      <c r="K129" s="5"/>
      <c r="L129" s="5">
        <f t="shared" si="11"/>
        <v>1064</v>
      </c>
      <c r="M129" s="5">
        <f>25+400</f>
        <v>425</v>
      </c>
      <c r="N129" s="5">
        <f t="shared" si="14"/>
        <v>2493.5</v>
      </c>
      <c r="O129" s="5">
        <f t="shared" si="15"/>
        <v>32506.5</v>
      </c>
    </row>
    <row r="130" spans="1:15" ht="30" x14ac:dyDescent="0.25">
      <c r="A130" s="4">
        <v>123</v>
      </c>
      <c r="B130" s="4" t="s">
        <v>859</v>
      </c>
      <c r="C130" s="4" t="s">
        <v>1264</v>
      </c>
      <c r="D130" s="4" t="s">
        <v>855</v>
      </c>
      <c r="E130" s="4" t="s">
        <v>776</v>
      </c>
      <c r="F130" s="4" t="s">
        <v>790</v>
      </c>
      <c r="G130" s="5">
        <v>50000</v>
      </c>
      <c r="H130" s="5">
        <v>0</v>
      </c>
      <c r="I130" s="5">
        <f t="shared" si="13"/>
        <v>50000</v>
      </c>
      <c r="J130" s="5">
        <f t="shared" si="10"/>
        <v>1435</v>
      </c>
      <c r="K130" s="5">
        <v>1854</v>
      </c>
      <c r="L130" s="5">
        <f t="shared" si="11"/>
        <v>1520</v>
      </c>
      <c r="M130" s="5">
        <f>25+400</f>
        <v>425</v>
      </c>
      <c r="N130" s="5">
        <f t="shared" si="14"/>
        <v>5234</v>
      </c>
      <c r="O130" s="5">
        <f t="shared" si="15"/>
        <v>44766</v>
      </c>
    </row>
    <row r="131" spans="1:15" ht="45" x14ac:dyDescent="0.25">
      <c r="A131" s="4">
        <v>124</v>
      </c>
      <c r="B131" s="4" t="s">
        <v>886</v>
      </c>
      <c r="C131" s="4" t="s">
        <v>1229</v>
      </c>
      <c r="D131" s="4" t="s">
        <v>810</v>
      </c>
      <c r="E131" s="4" t="s">
        <v>776</v>
      </c>
      <c r="F131" s="4" t="s">
        <v>790</v>
      </c>
      <c r="G131" s="5">
        <v>50000</v>
      </c>
      <c r="H131" s="5">
        <v>0</v>
      </c>
      <c r="I131" s="5">
        <f t="shared" si="13"/>
        <v>50000</v>
      </c>
      <c r="J131" s="5">
        <f t="shared" si="10"/>
        <v>1435</v>
      </c>
      <c r="K131" s="5">
        <v>1854</v>
      </c>
      <c r="L131" s="5">
        <f t="shared" si="11"/>
        <v>1520</v>
      </c>
      <c r="M131" s="5">
        <f>25+3475</f>
        <v>3500</v>
      </c>
      <c r="N131" s="5">
        <f t="shared" si="14"/>
        <v>8309</v>
      </c>
      <c r="O131" s="5">
        <f t="shared" si="15"/>
        <v>41691</v>
      </c>
    </row>
    <row r="132" spans="1:15" ht="30" x14ac:dyDescent="0.25">
      <c r="A132" s="4">
        <v>125</v>
      </c>
      <c r="B132" s="4" t="s">
        <v>887</v>
      </c>
      <c r="C132" s="4" t="s">
        <v>669</v>
      </c>
      <c r="D132" s="4" t="s">
        <v>525</v>
      </c>
      <c r="E132" s="4" t="s">
        <v>775</v>
      </c>
      <c r="F132" s="4" t="s">
        <v>790</v>
      </c>
      <c r="G132" s="5">
        <v>11000</v>
      </c>
      <c r="H132" s="5">
        <v>0</v>
      </c>
      <c r="I132" s="5">
        <f t="shared" si="13"/>
        <v>11000</v>
      </c>
      <c r="J132" s="5">
        <f t="shared" si="10"/>
        <v>315.7</v>
      </c>
      <c r="K132" s="5"/>
      <c r="L132" s="5">
        <f t="shared" si="11"/>
        <v>334.4</v>
      </c>
      <c r="M132" s="5">
        <v>25</v>
      </c>
      <c r="N132" s="5">
        <f t="shared" si="14"/>
        <v>675.09999999999991</v>
      </c>
      <c r="O132" s="5">
        <f t="shared" si="15"/>
        <v>10324.9</v>
      </c>
    </row>
    <row r="133" spans="1:15" ht="30" x14ac:dyDescent="0.25">
      <c r="A133" s="4">
        <v>126</v>
      </c>
      <c r="B133" s="4" t="s">
        <v>863</v>
      </c>
      <c r="C133" s="4" t="s">
        <v>1264</v>
      </c>
      <c r="D133" s="4" t="s">
        <v>855</v>
      </c>
      <c r="E133" s="4" t="s">
        <v>776</v>
      </c>
      <c r="F133" s="4" t="s">
        <v>790</v>
      </c>
      <c r="G133" s="5">
        <v>50000</v>
      </c>
      <c r="H133" s="5">
        <v>0</v>
      </c>
      <c r="I133" s="5">
        <f t="shared" si="13"/>
        <v>50000</v>
      </c>
      <c r="J133" s="5">
        <f t="shared" si="10"/>
        <v>1435</v>
      </c>
      <c r="K133" s="5">
        <v>1854</v>
      </c>
      <c r="L133" s="5">
        <f t="shared" si="11"/>
        <v>1520</v>
      </c>
      <c r="M133" s="5">
        <f>25+400</f>
        <v>425</v>
      </c>
      <c r="N133" s="5">
        <f t="shared" si="14"/>
        <v>5234</v>
      </c>
      <c r="O133" s="5">
        <f t="shared" si="15"/>
        <v>44766</v>
      </c>
    </row>
    <row r="134" spans="1:15" ht="30" x14ac:dyDescent="0.25">
      <c r="A134" s="4">
        <v>127</v>
      </c>
      <c r="B134" s="4" t="s">
        <v>865</v>
      </c>
      <c r="C134" s="4" t="s">
        <v>1264</v>
      </c>
      <c r="D134" s="4" t="s">
        <v>810</v>
      </c>
      <c r="E134" s="4" t="s">
        <v>776</v>
      </c>
      <c r="F134" s="4" t="s">
        <v>790</v>
      </c>
      <c r="G134" s="5">
        <v>45000</v>
      </c>
      <c r="H134" s="5">
        <v>0</v>
      </c>
      <c r="I134" s="5">
        <f t="shared" si="13"/>
        <v>45000</v>
      </c>
      <c r="J134" s="5">
        <f t="shared" si="10"/>
        <v>1291.5</v>
      </c>
      <c r="K134" s="14">
        <v>1148.33</v>
      </c>
      <c r="L134" s="5">
        <f t="shared" si="11"/>
        <v>1368</v>
      </c>
      <c r="M134" s="5">
        <v>25</v>
      </c>
      <c r="N134" s="5">
        <f t="shared" si="14"/>
        <v>3832.83</v>
      </c>
      <c r="O134" s="5">
        <f t="shared" si="15"/>
        <v>41167.17</v>
      </c>
    </row>
    <row r="135" spans="1:15" ht="30" x14ac:dyDescent="0.25">
      <c r="A135" s="4">
        <v>128</v>
      </c>
      <c r="B135" s="4" t="s">
        <v>866</v>
      </c>
      <c r="C135" s="4" t="s">
        <v>1264</v>
      </c>
      <c r="D135" s="4" t="s">
        <v>855</v>
      </c>
      <c r="E135" s="4" t="s">
        <v>776</v>
      </c>
      <c r="F135" s="4" t="s">
        <v>790</v>
      </c>
      <c r="G135" s="5">
        <v>50000</v>
      </c>
      <c r="H135" s="5">
        <v>0</v>
      </c>
      <c r="I135" s="5">
        <f t="shared" si="13"/>
        <v>50000</v>
      </c>
      <c r="J135" s="5">
        <f t="shared" si="10"/>
        <v>1435</v>
      </c>
      <c r="K135" s="5">
        <v>1854</v>
      </c>
      <c r="L135" s="5">
        <f t="shared" si="11"/>
        <v>1520</v>
      </c>
      <c r="M135" s="5">
        <f>25+1912.45</f>
        <v>1937.45</v>
      </c>
      <c r="N135" s="5">
        <f t="shared" si="14"/>
        <v>6746.45</v>
      </c>
      <c r="O135" s="5">
        <f t="shared" si="15"/>
        <v>43253.55</v>
      </c>
    </row>
    <row r="136" spans="1:15" ht="30" x14ac:dyDescent="0.25">
      <c r="A136" s="4">
        <v>129</v>
      </c>
      <c r="B136" s="4" t="s">
        <v>868</v>
      </c>
      <c r="C136" s="4" t="s">
        <v>1264</v>
      </c>
      <c r="D136" s="4" t="s">
        <v>869</v>
      </c>
      <c r="E136" s="4" t="s">
        <v>776</v>
      </c>
      <c r="F136" s="4" t="s">
        <v>790</v>
      </c>
      <c r="G136" s="5">
        <v>50000</v>
      </c>
      <c r="H136" s="5">
        <v>0</v>
      </c>
      <c r="I136" s="5">
        <f t="shared" si="13"/>
        <v>50000</v>
      </c>
      <c r="J136" s="5">
        <f t="shared" si="10"/>
        <v>1435</v>
      </c>
      <c r="K136" s="5">
        <v>1854</v>
      </c>
      <c r="L136" s="5">
        <f t="shared" si="11"/>
        <v>1520</v>
      </c>
      <c r="M136" s="5">
        <f>25+500</f>
        <v>525</v>
      </c>
      <c r="N136" s="5">
        <f t="shared" si="14"/>
        <v>5334</v>
      </c>
      <c r="O136" s="5">
        <f t="shared" si="15"/>
        <v>44666</v>
      </c>
    </row>
    <row r="137" spans="1:15" ht="30" x14ac:dyDescent="0.25">
      <c r="A137" s="4">
        <v>130</v>
      </c>
      <c r="B137" s="4" t="s">
        <v>870</v>
      </c>
      <c r="C137" s="4" t="s">
        <v>1264</v>
      </c>
      <c r="D137" s="4" t="s">
        <v>855</v>
      </c>
      <c r="E137" s="4" t="s">
        <v>776</v>
      </c>
      <c r="F137" s="4" t="s">
        <v>790</v>
      </c>
      <c r="G137" s="5">
        <v>50000</v>
      </c>
      <c r="H137" s="5">
        <v>0</v>
      </c>
      <c r="I137" s="5">
        <f t="shared" si="13"/>
        <v>50000</v>
      </c>
      <c r="J137" s="5">
        <f t="shared" si="10"/>
        <v>1435</v>
      </c>
      <c r="K137" s="5">
        <v>1854</v>
      </c>
      <c r="L137" s="5">
        <f t="shared" si="11"/>
        <v>1520</v>
      </c>
      <c r="M137" s="5">
        <f>25+400</f>
        <v>425</v>
      </c>
      <c r="N137" s="5">
        <f t="shared" si="14"/>
        <v>5234</v>
      </c>
      <c r="O137" s="5">
        <f t="shared" si="15"/>
        <v>44766</v>
      </c>
    </row>
    <row r="138" spans="1:15" ht="30" x14ac:dyDescent="0.25">
      <c r="A138" s="4">
        <v>131</v>
      </c>
      <c r="B138" s="4" t="s">
        <v>874</v>
      </c>
      <c r="C138" s="4" t="s">
        <v>1264</v>
      </c>
      <c r="D138" s="4" t="s">
        <v>855</v>
      </c>
      <c r="E138" s="4" t="s">
        <v>776</v>
      </c>
      <c r="F138" s="4" t="s">
        <v>790</v>
      </c>
      <c r="G138" s="5">
        <v>50000</v>
      </c>
      <c r="H138" s="5">
        <v>0</v>
      </c>
      <c r="I138" s="5">
        <f t="shared" si="13"/>
        <v>50000</v>
      </c>
      <c r="J138" s="5">
        <f t="shared" si="10"/>
        <v>1435</v>
      </c>
      <c r="K138" s="5">
        <v>1854</v>
      </c>
      <c r="L138" s="5">
        <f t="shared" si="11"/>
        <v>1520</v>
      </c>
      <c r="M138" s="5">
        <f>17528.74+25</f>
        <v>17553.740000000002</v>
      </c>
      <c r="N138" s="5">
        <f t="shared" si="14"/>
        <v>22362.74</v>
      </c>
      <c r="O138" s="5">
        <f t="shared" si="15"/>
        <v>27637.26</v>
      </c>
    </row>
    <row r="139" spans="1:15" ht="30" x14ac:dyDescent="0.25">
      <c r="A139" s="4">
        <v>132</v>
      </c>
      <c r="B139" s="4" t="s">
        <v>875</v>
      </c>
      <c r="C139" s="4" t="s">
        <v>1264</v>
      </c>
      <c r="D139" s="4" t="s">
        <v>810</v>
      </c>
      <c r="E139" s="4" t="s">
        <v>776</v>
      </c>
      <c r="F139" s="4" t="s">
        <v>790</v>
      </c>
      <c r="G139" s="5">
        <v>50000</v>
      </c>
      <c r="H139" s="5">
        <v>0</v>
      </c>
      <c r="I139" s="5">
        <f t="shared" si="13"/>
        <v>50000</v>
      </c>
      <c r="J139" s="5">
        <f t="shared" si="10"/>
        <v>1435</v>
      </c>
      <c r="K139" s="5">
        <v>1854</v>
      </c>
      <c r="L139" s="5">
        <f t="shared" si="11"/>
        <v>1520</v>
      </c>
      <c r="M139" s="5">
        <v>25</v>
      </c>
      <c r="N139" s="5">
        <f t="shared" si="14"/>
        <v>4834</v>
      </c>
      <c r="O139" s="5">
        <f t="shared" si="15"/>
        <v>45166</v>
      </c>
    </row>
    <row r="140" spans="1:15" ht="30" x14ac:dyDescent="0.25">
      <c r="A140" s="4">
        <v>133</v>
      </c>
      <c r="B140" s="4" t="s">
        <v>880</v>
      </c>
      <c r="C140" s="4" t="s">
        <v>1264</v>
      </c>
      <c r="D140" s="4" t="s">
        <v>810</v>
      </c>
      <c r="E140" s="4" t="s">
        <v>776</v>
      </c>
      <c r="F140" s="4" t="s">
        <v>790</v>
      </c>
      <c r="G140" s="5">
        <v>50000</v>
      </c>
      <c r="H140" s="5">
        <v>0</v>
      </c>
      <c r="I140" s="5">
        <f t="shared" si="13"/>
        <v>50000</v>
      </c>
      <c r="J140" s="5">
        <f t="shared" ref="J140:J152" si="16">+I140*2.87%</f>
        <v>1435</v>
      </c>
      <c r="K140" s="5">
        <v>1854</v>
      </c>
      <c r="L140" s="5">
        <f t="shared" ref="L140:L153" si="17">+I140*3.04%</f>
        <v>1520</v>
      </c>
      <c r="M140" s="5">
        <v>25</v>
      </c>
      <c r="N140" s="5">
        <f t="shared" si="14"/>
        <v>4834</v>
      </c>
      <c r="O140" s="5">
        <f t="shared" si="15"/>
        <v>45166</v>
      </c>
    </row>
    <row r="141" spans="1:15" ht="30" x14ac:dyDescent="0.25">
      <c r="A141" s="4">
        <v>134</v>
      </c>
      <c r="B141" s="4" t="s">
        <v>881</v>
      </c>
      <c r="C141" s="4" t="s">
        <v>1264</v>
      </c>
      <c r="D141" s="4" t="s">
        <v>801</v>
      </c>
      <c r="E141" s="4" t="s">
        <v>775</v>
      </c>
      <c r="F141" s="4" t="s">
        <v>790</v>
      </c>
      <c r="G141" s="5">
        <v>11000</v>
      </c>
      <c r="H141" s="5">
        <v>0</v>
      </c>
      <c r="I141" s="5">
        <f t="shared" si="13"/>
        <v>11000</v>
      </c>
      <c r="J141" s="5">
        <f t="shared" si="16"/>
        <v>315.7</v>
      </c>
      <c r="K141" s="5"/>
      <c r="L141" s="5">
        <f t="shared" si="17"/>
        <v>334.4</v>
      </c>
      <c r="M141" s="5">
        <v>25</v>
      </c>
      <c r="N141" s="5">
        <f t="shared" si="14"/>
        <v>675.09999999999991</v>
      </c>
      <c r="O141" s="5">
        <f t="shared" si="15"/>
        <v>10324.9</v>
      </c>
    </row>
    <row r="142" spans="1:15" ht="30" x14ac:dyDescent="0.25">
      <c r="A142" s="4">
        <v>135</v>
      </c>
      <c r="B142" s="4" t="s">
        <v>882</v>
      </c>
      <c r="C142" s="4" t="s">
        <v>1264</v>
      </c>
      <c r="D142" s="4" t="s">
        <v>801</v>
      </c>
      <c r="E142" s="4" t="s">
        <v>775</v>
      </c>
      <c r="F142" s="4" t="s">
        <v>790</v>
      </c>
      <c r="G142" s="5">
        <v>11000</v>
      </c>
      <c r="H142" s="5">
        <v>0</v>
      </c>
      <c r="I142" s="5">
        <f t="shared" si="13"/>
        <v>11000</v>
      </c>
      <c r="J142" s="5">
        <f t="shared" si="16"/>
        <v>315.7</v>
      </c>
      <c r="K142" s="5"/>
      <c r="L142" s="5">
        <f t="shared" si="17"/>
        <v>334.4</v>
      </c>
      <c r="M142" s="5">
        <v>25</v>
      </c>
      <c r="N142" s="5">
        <f t="shared" si="14"/>
        <v>675.09999999999991</v>
      </c>
      <c r="O142" s="5">
        <f t="shared" si="15"/>
        <v>10324.9</v>
      </c>
    </row>
    <row r="143" spans="1:15" ht="30" x14ac:dyDescent="0.25">
      <c r="A143" s="4">
        <v>136</v>
      </c>
      <c r="B143" s="4" t="s">
        <v>872</v>
      </c>
      <c r="C143" s="4" t="s">
        <v>1267</v>
      </c>
      <c r="D143" s="4" t="s">
        <v>873</v>
      </c>
      <c r="E143" s="4" t="s">
        <v>775</v>
      </c>
      <c r="F143" s="4" t="s">
        <v>790</v>
      </c>
      <c r="G143" s="5">
        <v>11000</v>
      </c>
      <c r="H143" s="5">
        <v>0</v>
      </c>
      <c r="I143" s="5">
        <f t="shared" si="13"/>
        <v>11000</v>
      </c>
      <c r="J143" s="5">
        <f t="shared" si="16"/>
        <v>315.7</v>
      </c>
      <c r="K143" s="5"/>
      <c r="L143" s="5">
        <f t="shared" si="17"/>
        <v>334.4</v>
      </c>
      <c r="M143" s="5">
        <v>25</v>
      </c>
      <c r="N143" s="5">
        <f t="shared" si="14"/>
        <v>675.09999999999991</v>
      </c>
      <c r="O143" s="5">
        <f t="shared" si="15"/>
        <v>10324.9</v>
      </c>
    </row>
    <row r="144" spans="1:15" ht="30" x14ac:dyDescent="0.25">
      <c r="A144" s="4">
        <v>137</v>
      </c>
      <c r="B144" s="4" t="s">
        <v>885</v>
      </c>
      <c r="C144" s="4" t="s">
        <v>1267</v>
      </c>
      <c r="D144" s="4" t="s">
        <v>525</v>
      </c>
      <c r="E144" s="4" t="s">
        <v>775</v>
      </c>
      <c r="F144" s="4" t="s">
        <v>790</v>
      </c>
      <c r="G144" s="5">
        <v>11000</v>
      </c>
      <c r="H144" s="5">
        <v>0</v>
      </c>
      <c r="I144" s="5">
        <f>+G144+H144</f>
        <v>11000</v>
      </c>
      <c r="J144" s="5">
        <f t="shared" si="16"/>
        <v>315.7</v>
      </c>
      <c r="K144" s="5"/>
      <c r="L144" s="5">
        <f t="shared" si="17"/>
        <v>334.4</v>
      </c>
      <c r="M144" s="5">
        <v>25</v>
      </c>
      <c r="N144" s="5">
        <f>+J144+K144+L144+M144</f>
        <v>675.09999999999991</v>
      </c>
      <c r="O144" s="5">
        <f t="shared" si="15"/>
        <v>10324.9</v>
      </c>
    </row>
    <row r="145" spans="1:15" ht="30" x14ac:dyDescent="0.25">
      <c r="A145" s="4">
        <v>138</v>
      </c>
      <c r="B145" s="4" t="s">
        <v>899</v>
      </c>
      <c r="C145" s="4" t="s">
        <v>1267</v>
      </c>
      <c r="D145" s="4" t="s">
        <v>525</v>
      </c>
      <c r="E145" s="4" t="s">
        <v>775</v>
      </c>
      <c r="F145" s="4" t="s">
        <v>790</v>
      </c>
      <c r="G145" s="5">
        <v>11000</v>
      </c>
      <c r="H145" s="5">
        <v>0</v>
      </c>
      <c r="I145" s="5">
        <f>+G145+H145</f>
        <v>11000</v>
      </c>
      <c r="J145" s="5">
        <f t="shared" si="16"/>
        <v>315.7</v>
      </c>
      <c r="K145" s="5"/>
      <c r="L145" s="5">
        <f t="shared" si="17"/>
        <v>334.4</v>
      </c>
      <c r="M145" s="5">
        <v>25</v>
      </c>
      <c r="N145" s="5">
        <f>+J145+K145+L145+M145</f>
        <v>675.09999999999991</v>
      </c>
      <c r="O145" s="5">
        <f t="shared" si="15"/>
        <v>10324.9</v>
      </c>
    </row>
    <row r="146" spans="1:15" ht="30" x14ac:dyDescent="0.25">
      <c r="A146" s="4">
        <v>139</v>
      </c>
      <c r="B146" s="4" t="s">
        <v>883</v>
      </c>
      <c r="C146" s="4" t="s">
        <v>1268</v>
      </c>
      <c r="D146" s="4" t="s">
        <v>801</v>
      </c>
      <c r="E146" s="4" t="s">
        <v>776</v>
      </c>
      <c r="F146" s="4" t="s">
        <v>790</v>
      </c>
      <c r="G146" s="5">
        <v>50000</v>
      </c>
      <c r="H146" s="5">
        <v>0</v>
      </c>
      <c r="I146" s="5">
        <f t="shared" si="13"/>
        <v>50000</v>
      </c>
      <c r="J146" s="5">
        <f t="shared" si="16"/>
        <v>1435</v>
      </c>
      <c r="K146" s="5">
        <v>1854</v>
      </c>
      <c r="L146" s="5">
        <f t="shared" si="17"/>
        <v>1520</v>
      </c>
      <c r="M146" s="5">
        <f>25+400</f>
        <v>425</v>
      </c>
      <c r="N146" s="5">
        <f t="shared" si="14"/>
        <v>5234</v>
      </c>
      <c r="O146" s="5">
        <f t="shared" si="15"/>
        <v>44766</v>
      </c>
    </row>
    <row r="147" spans="1:15" ht="30" x14ac:dyDescent="0.25">
      <c r="A147" s="4">
        <v>140</v>
      </c>
      <c r="B147" s="4" t="s">
        <v>1141</v>
      </c>
      <c r="C147" s="4" t="s">
        <v>1269</v>
      </c>
      <c r="D147" s="4" t="s">
        <v>21</v>
      </c>
      <c r="E147" s="4" t="s">
        <v>776</v>
      </c>
      <c r="F147" s="4" t="s">
        <v>783</v>
      </c>
      <c r="G147" s="5">
        <v>35000</v>
      </c>
      <c r="H147" s="5">
        <v>0</v>
      </c>
      <c r="I147" s="5">
        <f t="shared" si="13"/>
        <v>35000</v>
      </c>
      <c r="J147" s="5">
        <f t="shared" si="16"/>
        <v>1004.5</v>
      </c>
      <c r="K147" s="5"/>
      <c r="L147" s="5">
        <f t="shared" si="17"/>
        <v>1064</v>
      </c>
      <c r="M147" s="5">
        <v>25</v>
      </c>
      <c r="N147" s="5">
        <f t="shared" si="14"/>
        <v>2093.5</v>
      </c>
      <c r="O147" s="5">
        <f t="shared" si="15"/>
        <v>32906.5</v>
      </c>
    </row>
    <row r="148" spans="1:15" x14ac:dyDescent="0.25">
      <c r="A148" s="4">
        <v>141</v>
      </c>
      <c r="B148" s="4" t="s">
        <v>903</v>
      </c>
      <c r="C148" s="4" t="s">
        <v>1269</v>
      </c>
      <c r="D148" s="4" t="s">
        <v>21</v>
      </c>
      <c r="E148" s="4" t="s">
        <v>776</v>
      </c>
      <c r="F148" s="4" t="s">
        <v>790</v>
      </c>
      <c r="G148" s="5">
        <v>35000</v>
      </c>
      <c r="H148" s="5">
        <v>0</v>
      </c>
      <c r="I148" s="5">
        <f t="shared" si="13"/>
        <v>35000</v>
      </c>
      <c r="J148" s="5">
        <f t="shared" si="16"/>
        <v>1004.5</v>
      </c>
      <c r="K148" s="5"/>
      <c r="L148" s="5">
        <f t="shared" si="17"/>
        <v>1064</v>
      </c>
      <c r="M148" s="5">
        <v>25</v>
      </c>
      <c r="N148" s="5">
        <f t="shared" si="14"/>
        <v>2093.5</v>
      </c>
      <c r="O148" s="5">
        <f t="shared" si="15"/>
        <v>32906.5</v>
      </c>
    </row>
    <row r="149" spans="1:15" x14ac:dyDescent="0.25">
      <c r="A149" s="4">
        <v>142</v>
      </c>
      <c r="B149" s="4" t="s">
        <v>904</v>
      </c>
      <c r="C149" s="4" t="s">
        <v>1269</v>
      </c>
      <c r="D149" s="4" t="s">
        <v>21</v>
      </c>
      <c r="E149" s="4" t="s">
        <v>776</v>
      </c>
      <c r="F149" s="4" t="s">
        <v>783</v>
      </c>
      <c r="G149" s="5">
        <v>35000</v>
      </c>
      <c r="H149" s="5">
        <v>0</v>
      </c>
      <c r="I149" s="5">
        <f t="shared" si="13"/>
        <v>35000</v>
      </c>
      <c r="J149" s="5">
        <f t="shared" si="16"/>
        <v>1004.5</v>
      </c>
      <c r="K149" s="5"/>
      <c r="L149" s="5">
        <f t="shared" si="17"/>
        <v>1064</v>
      </c>
      <c r="M149" s="5">
        <v>25</v>
      </c>
      <c r="N149" s="5">
        <f t="shared" si="14"/>
        <v>2093.5</v>
      </c>
      <c r="O149" s="5">
        <f t="shared" si="15"/>
        <v>32906.5</v>
      </c>
    </row>
    <row r="150" spans="1:15" x14ac:dyDescent="0.25">
      <c r="A150" s="4">
        <v>143</v>
      </c>
      <c r="B150" s="4" t="s">
        <v>905</v>
      </c>
      <c r="C150" s="4" t="s">
        <v>1269</v>
      </c>
      <c r="D150" s="4" t="s">
        <v>21</v>
      </c>
      <c r="E150" s="4" t="s">
        <v>776</v>
      </c>
      <c r="F150" s="4" t="s">
        <v>790</v>
      </c>
      <c r="G150" s="5">
        <v>35000</v>
      </c>
      <c r="H150" s="5">
        <v>0</v>
      </c>
      <c r="I150" s="5">
        <f t="shared" si="13"/>
        <v>35000</v>
      </c>
      <c r="J150" s="5">
        <f t="shared" si="16"/>
        <v>1004.5</v>
      </c>
      <c r="K150" s="5"/>
      <c r="L150" s="5">
        <f t="shared" si="17"/>
        <v>1064</v>
      </c>
      <c r="M150" s="5">
        <v>25</v>
      </c>
      <c r="N150" s="5">
        <f t="shared" si="14"/>
        <v>2093.5</v>
      </c>
      <c r="O150" s="5">
        <f t="shared" si="15"/>
        <v>32906.5</v>
      </c>
    </row>
    <row r="151" spans="1:15" ht="30" x14ac:dyDescent="0.25">
      <c r="A151" s="4">
        <v>144</v>
      </c>
      <c r="B151" s="4" t="s">
        <v>927</v>
      </c>
      <c r="C151" s="4" t="s">
        <v>1207</v>
      </c>
      <c r="D151" s="4" t="s">
        <v>922</v>
      </c>
      <c r="E151" s="4" t="s">
        <v>775</v>
      </c>
      <c r="F151" s="4" t="s">
        <v>790</v>
      </c>
      <c r="G151" s="5">
        <v>10000</v>
      </c>
      <c r="H151" s="5">
        <v>0</v>
      </c>
      <c r="I151" s="5">
        <f>+G151+H151</f>
        <v>10000</v>
      </c>
      <c r="J151" s="5">
        <f t="shared" si="16"/>
        <v>287</v>
      </c>
      <c r="K151" s="5"/>
      <c r="L151" s="5">
        <f t="shared" si="17"/>
        <v>304</v>
      </c>
      <c r="M151" s="5">
        <v>25</v>
      </c>
      <c r="N151" s="5">
        <f>+J151+K151+L151+M151</f>
        <v>616</v>
      </c>
      <c r="O151" s="5">
        <f t="shared" si="15"/>
        <v>9384</v>
      </c>
    </row>
    <row r="152" spans="1:15" ht="30" x14ac:dyDescent="0.25">
      <c r="A152" s="4">
        <v>145</v>
      </c>
      <c r="B152" s="4" t="s">
        <v>843</v>
      </c>
      <c r="C152" s="4" t="s">
        <v>579</v>
      </c>
      <c r="D152" s="4" t="s">
        <v>148</v>
      </c>
      <c r="E152" s="4" t="s">
        <v>775</v>
      </c>
      <c r="F152" s="4" t="s">
        <v>783</v>
      </c>
      <c r="G152" s="5">
        <v>30000</v>
      </c>
      <c r="H152" s="5">
        <v>0</v>
      </c>
      <c r="I152" s="5">
        <f>+G152+H152</f>
        <v>30000</v>
      </c>
      <c r="J152" s="5">
        <f t="shared" si="16"/>
        <v>861</v>
      </c>
      <c r="K152" s="5"/>
      <c r="L152" s="5">
        <f t="shared" si="17"/>
        <v>912</v>
      </c>
      <c r="M152" s="5">
        <v>25</v>
      </c>
      <c r="N152" s="5">
        <f>+J152+K152+L152+M152</f>
        <v>1798</v>
      </c>
      <c r="O152" s="5">
        <f t="shared" si="15"/>
        <v>28202</v>
      </c>
    </row>
    <row r="153" spans="1:15" ht="30" x14ac:dyDescent="0.25">
      <c r="A153" s="4">
        <v>146</v>
      </c>
      <c r="B153" s="4" t="s">
        <v>1327</v>
      </c>
      <c r="C153" s="4" t="s">
        <v>1036</v>
      </c>
      <c r="D153" s="4" t="s">
        <v>45</v>
      </c>
      <c r="E153" s="4" t="s">
        <v>775</v>
      </c>
      <c r="F153" s="4" t="s">
        <v>783</v>
      </c>
      <c r="G153" s="5">
        <v>25000</v>
      </c>
      <c r="H153" s="5">
        <v>0</v>
      </c>
      <c r="I153" s="5">
        <f>+G153+H153</f>
        <v>25000</v>
      </c>
      <c r="J153" s="5">
        <f>+I153*2.87%</f>
        <v>717.5</v>
      </c>
      <c r="K153" s="5"/>
      <c r="L153" s="5">
        <f t="shared" si="17"/>
        <v>760</v>
      </c>
      <c r="M153" s="5">
        <v>25</v>
      </c>
      <c r="N153" s="5">
        <f>+J153+K153+L153+M153</f>
        <v>1502.5</v>
      </c>
      <c r="O153" s="5">
        <f t="shared" si="15"/>
        <v>23497.5</v>
      </c>
    </row>
    <row r="154" spans="1:15" ht="15.75" thickBot="1" x14ac:dyDescent="0.3">
      <c r="A154" s="2"/>
      <c r="B154" s="2"/>
      <c r="C154" s="2"/>
      <c r="D154" s="2"/>
      <c r="E154" s="2"/>
      <c r="F154" s="2"/>
      <c r="G154" s="8">
        <f t="shared" ref="G154:N154" si="18">SUM(G8:G153)</f>
        <v>4006300</v>
      </c>
      <c r="H154" s="8">
        <f t="shared" si="18"/>
        <v>0</v>
      </c>
      <c r="I154" s="8">
        <f t="shared" si="18"/>
        <v>4006300</v>
      </c>
      <c r="J154" s="8">
        <f t="shared" si="18"/>
        <v>114980.80999999995</v>
      </c>
      <c r="K154" s="8">
        <f t="shared" si="18"/>
        <v>82573.430000000008</v>
      </c>
      <c r="L154" s="8">
        <f t="shared" si="18"/>
        <v>121791.51999999993</v>
      </c>
      <c r="M154" s="8">
        <f t="shared" si="18"/>
        <v>111366.81000000001</v>
      </c>
      <c r="N154" s="8">
        <f t="shared" si="18"/>
        <v>430712.56999999983</v>
      </c>
      <c r="O154" s="8">
        <f>SUM(O8:O153)</f>
        <v>3575587.4299999992</v>
      </c>
    </row>
    <row r="155" spans="1:15" ht="15.75" thickTop="1" x14ac:dyDescent="0.25"/>
    <row r="158" spans="1:15" x14ac:dyDescent="0.25">
      <c r="F158" s="12"/>
      <c r="G158" s="12"/>
      <c r="H158" s="12"/>
    </row>
    <row r="159" spans="1:15" x14ac:dyDescent="0.25">
      <c r="F159" s="56" t="s">
        <v>1325</v>
      </c>
      <c r="G159" s="56"/>
      <c r="H159" s="56"/>
    </row>
    <row r="160" spans="1:15" x14ac:dyDescent="0.25">
      <c r="F160" s="57" t="s">
        <v>942</v>
      </c>
      <c r="G160" s="57"/>
      <c r="H160" s="57"/>
    </row>
    <row r="161" spans="3:17" x14ac:dyDescent="0.25">
      <c r="G161" s="1"/>
      <c r="H161" s="1"/>
    </row>
    <row r="165" spans="3:17" x14ac:dyDescent="0.25">
      <c r="J165" s="53"/>
      <c r="K165" s="53"/>
    </row>
    <row r="168" spans="3:17" x14ac:dyDescent="0.25">
      <c r="C168" s="27"/>
      <c r="D168" s="27"/>
      <c r="G168" s="35"/>
      <c r="H168" s="20"/>
    </row>
    <row r="169" spans="3:17" x14ac:dyDescent="0.25">
      <c r="C169" s="27"/>
      <c r="D169" s="27"/>
      <c r="G169" s="35"/>
      <c r="H169" s="35"/>
      <c r="J169" s="51"/>
      <c r="K169" s="51"/>
    </row>
    <row r="170" spans="3:17" x14ac:dyDescent="0.25">
      <c r="C170" s="27"/>
      <c r="D170" s="27"/>
      <c r="G170" s="35"/>
      <c r="H170" s="35"/>
    </row>
    <row r="171" spans="3:17" x14ac:dyDescent="0.25">
      <c r="C171" s="27"/>
      <c r="D171" s="27"/>
      <c r="G171" s="35"/>
    </row>
    <row r="172" spans="3:17" x14ac:dyDescent="0.25">
      <c r="C172" s="27"/>
      <c r="D172" s="27"/>
      <c r="G172" s="35"/>
    </row>
    <row r="173" spans="3:17" x14ac:dyDescent="0.25">
      <c r="C173" s="27"/>
      <c r="D173" s="27"/>
      <c r="G173" s="18"/>
      <c r="H173" s="20"/>
    </row>
    <row r="174" spans="3:17" x14ac:dyDescent="0.25">
      <c r="G174" s="35"/>
    </row>
    <row r="175" spans="3:17" x14ac:dyDescent="0.25">
      <c r="Q175" s="18"/>
    </row>
    <row r="176" spans="3:17" x14ac:dyDescent="0.25">
      <c r="H176" s="41"/>
      <c r="I176" s="41"/>
      <c r="J176" s="41"/>
      <c r="K176" s="41"/>
      <c r="L176" s="41"/>
      <c r="M176" s="41"/>
      <c r="N176" s="41"/>
      <c r="O176" s="41"/>
    </row>
    <row r="179" spans="6:6" x14ac:dyDescent="0.25">
      <c r="F179" s="18"/>
    </row>
  </sheetData>
  <mergeCells count="8">
    <mergeCell ref="F160:H160"/>
    <mergeCell ref="A1:O1"/>
    <mergeCell ref="A2:O2"/>
    <mergeCell ref="A3:O3"/>
    <mergeCell ref="A4:O4"/>
    <mergeCell ref="A5:O5"/>
    <mergeCell ref="E6:F6"/>
    <mergeCell ref="F159:H159"/>
  </mergeCells>
  <pageMargins left="0.7" right="0.7" top="0.75" bottom="0.75" header="0.3" footer="0.3"/>
  <pageSetup paperSize="5" scale="5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zoomScaleNormal="100" workbookViewId="0">
      <selection activeCell="E764" sqref="E764"/>
    </sheetView>
  </sheetViews>
  <sheetFormatPr baseColWidth="10" defaultRowHeight="15" x14ac:dyDescent="0.25"/>
  <cols>
    <col min="1" max="1" width="5" style="1" customWidth="1"/>
    <col min="2" max="2" width="25.85546875" style="1" customWidth="1"/>
    <col min="3" max="3" width="33.42578125" style="1" customWidth="1"/>
    <col min="4" max="4" width="12.140625" style="1" customWidth="1"/>
    <col min="5" max="5" width="13.5703125" style="1" customWidth="1"/>
    <col min="6" max="6" width="13" style="1" customWidth="1"/>
    <col min="7" max="7" width="16.7109375" style="1" customWidth="1"/>
    <col min="8" max="9" width="13.140625" style="1" customWidth="1"/>
    <col min="10" max="10" width="16.7109375" style="1" customWidth="1"/>
    <col min="11" max="11" width="10.28515625" style="1" hidden="1" customWidth="1"/>
    <col min="12" max="14" width="11.42578125" style="1" hidden="1" customWidth="1"/>
    <col min="15" max="15" width="11.42578125" style="1" customWidth="1"/>
    <col min="16" max="16" width="16.7109375" style="1" customWidth="1"/>
    <col min="17" max="16384" width="11.42578125" style="1"/>
  </cols>
  <sheetData>
    <row r="1" spans="1:16" ht="77.25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5" customHeight="1" x14ac:dyDescent="0.25">
      <c r="A2" s="56" t="s">
        <v>778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5" customHeight="1" x14ac:dyDescent="0.25">
      <c r="A3" s="56" t="s">
        <v>779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5.75" customHeight="1" x14ac:dyDescent="0.25">
      <c r="A4" s="59" t="s">
        <v>780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21" customHeight="1" x14ac:dyDescent="0.35">
      <c r="A5" s="61" t="s">
        <v>1401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30" customHeight="1" x14ac:dyDescent="0.25">
      <c r="C6" s="24" t="s">
        <v>0</v>
      </c>
      <c r="D6" s="65" t="s">
        <v>1</v>
      </c>
      <c r="E6" s="65"/>
      <c r="F6" s="21" t="s">
        <v>2</v>
      </c>
      <c r="G6" s="21" t="s">
        <v>3</v>
      </c>
      <c r="H6" s="21" t="s">
        <v>4</v>
      </c>
      <c r="I6" s="21"/>
      <c r="J6" s="21"/>
      <c r="N6" s="21"/>
      <c r="O6" s="21" t="s">
        <v>5</v>
      </c>
    </row>
    <row r="7" spans="1:16" ht="30" x14ac:dyDescent="0.25">
      <c r="A7" s="23" t="s">
        <v>6</v>
      </c>
      <c r="B7" s="23" t="s">
        <v>7</v>
      </c>
      <c r="C7" s="23" t="s">
        <v>8</v>
      </c>
      <c r="D7" s="23" t="s">
        <v>9</v>
      </c>
      <c r="E7" s="23" t="s">
        <v>10</v>
      </c>
      <c r="F7" s="23" t="s">
        <v>781</v>
      </c>
      <c r="G7" s="3" t="s">
        <v>11</v>
      </c>
      <c r="H7" s="3" t="s">
        <v>12</v>
      </c>
      <c r="I7" s="3" t="s">
        <v>1124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</row>
    <row r="8" spans="1:16" ht="30" x14ac:dyDescent="0.25">
      <c r="A8" s="4">
        <v>1</v>
      </c>
      <c r="B8" s="4" t="s">
        <v>1038</v>
      </c>
      <c r="C8" s="4" t="s">
        <v>789</v>
      </c>
      <c r="D8" s="4" t="s">
        <v>1039</v>
      </c>
      <c r="E8" s="4" t="s">
        <v>776</v>
      </c>
      <c r="F8" s="4" t="s">
        <v>790</v>
      </c>
      <c r="G8" s="5">
        <v>6000</v>
      </c>
      <c r="H8" s="5">
        <v>0</v>
      </c>
      <c r="I8" s="5"/>
      <c r="J8" s="5">
        <f>+G8+H8</f>
        <v>6000</v>
      </c>
      <c r="K8" s="5"/>
      <c r="L8" s="5"/>
      <c r="M8" s="5"/>
      <c r="N8" s="5"/>
      <c r="O8" s="5">
        <f>+K8+L8+M8+N8</f>
        <v>0</v>
      </c>
      <c r="P8" s="5">
        <f t="shared" ref="P8:P41" si="0">+J8-O8</f>
        <v>6000</v>
      </c>
    </row>
    <row r="9" spans="1:16" ht="30" x14ac:dyDescent="0.25">
      <c r="A9" s="4">
        <v>2</v>
      </c>
      <c r="B9" s="4" t="s">
        <v>1040</v>
      </c>
      <c r="C9" s="4" t="s">
        <v>789</v>
      </c>
      <c r="D9" s="4" t="s">
        <v>1039</v>
      </c>
      <c r="E9" s="4" t="s">
        <v>776</v>
      </c>
      <c r="F9" s="4" t="s">
        <v>790</v>
      </c>
      <c r="G9" s="5">
        <v>7000</v>
      </c>
      <c r="H9" s="5">
        <v>0</v>
      </c>
      <c r="I9" s="5"/>
      <c r="J9" s="5">
        <f t="shared" ref="J9:J43" si="1">+G9+H9</f>
        <v>7000</v>
      </c>
      <c r="K9" s="5"/>
      <c r="L9" s="5"/>
      <c r="M9" s="5"/>
      <c r="N9" s="5"/>
      <c r="O9" s="5">
        <f>+K9+L9+M9+N9</f>
        <v>0</v>
      </c>
      <c r="P9" s="5">
        <f t="shared" si="0"/>
        <v>7000</v>
      </c>
    </row>
    <row r="10" spans="1:16" ht="30" x14ac:dyDescent="0.25">
      <c r="A10" s="4">
        <v>3</v>
      </c>
      <c r="B10" s="4" t="s">
        <v>1042</v>
      </c>
      <c r="C10" s="4" t="s">
        <v>789</v>
      </c>
      <c r="D10" s="4" t="s">
        <v>1039</v>
      </c>
      <c r="E10" s="4" t="s">
        <v>776</v>
      </c>
      <c r="F10" s="4" t="s">
        <v>790</v>
      </c>
      <c r="G10" s="5">
        <v>10000</v>
      </c>
      <c r="H10" s="5">
        <v>0</v>
      </c>
      <c r="I10" s="5"/>
      <c r="J10" s="5">
        <f>+G10+H10</f>
        <v>10000</v>
      </c>
      <c r="K10" s="5"/>
      <c r="L10" s="5"/>
      <c r="M10" s="5"/>
      <c r="N10" s="5"/>
      <c r="O10" s="5">
        <f>+I10</f>
        <v>0</v>
      </c>
      <c r="P10" s="5">
        <f>+J10-O10</f>
        <v>10000</v>
      </c>
    </row>
    <row r="11" spans="1:16" x14ac:dyDescent="0.25">
      <c r="A11" s="4">
        <v>4</v>
      </c>
      <c r="B11" s="4" t="s">
        <v>1043</v>
      </c>
      <c r="C11" s="4" t="s">
        <v>789</v>
      </c>
      <c r="D11" s="4" t="s">
        <v>1039</v>
      </c>
      <c r="E11" s="4" t="s">
        <v>776</v>
      </c>
      <c r="F11" s="4" t="s">
        <v>790</v>
      </c>
      <c r="G11" s="5">
        <v>5000</v>
      </c>
      <c r="H11" s="5">
        <v>0</v>
      </c>
      <c r="I11" s="5"/>
      <c r="J11" s="5">
        <f t="shared" si="1"/>
        <v>5000</v>
      </c>
      <c r="K11" s="5"/>
      <c r="L11" s="5"/>
      <c r="M11" s="5"/>
      <c r="N11" s="5"/>
      <c r="O11" s="5">
        <f t="shared" ref="O11:O24" si="2">+I11</f>
        <v>0</v>
      </c>
      <c r="P11" s="5">
        <f t="shared" si="0"/>
        <v>5000</v>
      </c>
    </row>
    <row r="12" spans="1:16" ht="30" x14ac:dyDescent="0.25">
      <c r="A12" s="4">
        <v>5</v>
      </c>
      <c r="B12" s="4" t="s">
        <v>1044</v>
      </c>
      <c r="C12" s="4" t="s">
        <v>789</v>
      </c>
      <c r="D12" s="4" t="s">
        <v>1039</v>
      </c>
      <c r="E12" s="4" t="s">
        <v>776</v>
      </c>
      <c r="F12" s="4" t="s">
        <v>790</v>
      </c>
      <c r="G12" s="5">
        <v>7000</v>
      </c>
      <c r="H12" s="5">
        <v>0</v>
      </c>
      <c r="I12" s="5"/>
      <c r="J12" s="5">
        <f t="shared" si="1"/>
        <v>7000</v>
      </c>
      <c r="K12" s="5"/>
      <c r="L12" s="5"/>
      <c r="M12" s="5"/>
      <c r="N12" s="5"/>
      <c r="O12" s="5">
        <f t="shared" si="2"/>
        <v>0</v>
      </c>
      <c r="P12" s="5">
        <f t="shared" si="0"/>
        <v>7000</v>
      </c>
    </row>
    <row r="13" spans="1:16" ht="30" x14ac:dyDescent="0.25">
      <c r="A13" s="4">
        <v>6</v>
      </c>
      <c r="B13" s="4" t="s">
        <v>1041</v>
      </c>
      <c r="C13" s="4" t="s">
        <v>789</v>
      </c>
      <c r="D13" s="4" t="s">
        <v>1039</v>
      </c>
      <c r="E13" s="4" t="s">
        <v>776</v>
      </c>
      <c r="F13" s="4" t="s">
        <v>783</v>
      </c>
      <c r="G13" s="5">
        <v>7000</v>
      </c>
      <c r="H13" s="5">
        <v>0</v>
      </c>
      <c r="I13" s="5"/>
      <c r="J13" s="5">
        <f t="shared" si="1"/>
        <v>7000</v>
      </c>
      <c r="K13" s="5"/>
      <c r="L13" s="5"/>
      <c r="M13" s="5"/>
      <c r="N13" s="5"/>
      <c r="O13" s="5">
        <f t="shared" si="2"/>
        <v>0</v>
      </c>
      <c r="P13" s="5">
        <f t="shared" si="0"/>
        <v>7000</v>
      </c>
    </row>
    <row r="14" spans="1:16" x14ac:dyDescent="0.25">
      <c r="A14" s="4">
        <v>7</v>
      </c>
      <c r="B14" s="4" t="s">
        <v>1045</v>
      </c>
      <c r="C14" s="4" t="s">
        <v>789</v>
      </c>
      <c r="D14" s="4" t="s">
        <v>1039</v>
      </c>
      <c r="E14" s="4" t="s">
        <v>776</v>
      </c>
      <c r="F14" s="4" t="s">
        <v>790</v>
      </c>
      <c r="G14" s="5">
        <v>7000</v>
      </c>
      <c r="H14" s="5">
        <v>0</v>
      </c>
      <c r="I14" s="5"/>
      <c r="J14" s="5">
        <f t="shared" si="1"/>
        <v>7000</v>
      </c>
      <c r="K14" s="5"/>
      <c r="L14" s="5"/>
      <c r="M14" s="5"/>
      <c r="N14" s="5"/>
      <c r="O14" s="5">
        <f t="shared" si="2"/>
        <v>0</v>
      </c>
      <c r="P14" s="5">
        <f t="shared" si="0"/>
        <v>7000</v>
      </c>
    </row>
    <row r="15" spans="1:16" x14ac:dyDescent="0.25">
      <c r="A15" s="4">
        <v>8</v>
      </c>
      <c r="B15" s="4" t="s">
        <v>1046</v>
      </c>
      <c r="C15" s="4" t="s">
        <v>789</v>
      </c>
      <c r="D15" s="4" t="s">
        <v>1039</v>
      </c>
      <c r="E15" s="4" t="s">
        <v>776</v>
      </c>
      <c r="F15" s="4" t="s">
        <v>790</v>
      </c>
      <c r="G15" s="5">
        <v>5500</v>
      </c>
      <c r="H15" s="5">
        <v>0</v>
      </c>
      <c r="I15" s="5"/>
      <c r="J15" s="5">
        <f t="shared" si="1"/>
        <v>5500</v>
      </c>
      <c r="K15" s="5"/>
      <c r="L15" s="5"/>
      <c r="M15" s="5"/>
      <c r="N15" s="5"/>
      <c r="O15" s="5">
        <f t="shared" si="2"/>
        <v>0</v>
      </c>
      <c r="P15" s="5">
        <f t="shared" si="0"/>
        <v>5500</v>
      </c>
    </row>
    <row r="16" spans="1:16" x14ac:dyDescent="0.25">
      <c r="A16" s="4">
        <v>9</v>
      </c>
      <c r="B16" s="4" t="s">
        <v>1082</v>
      </c>
      <c r="C16" s="4" t="s">
        <v>789</v>
      </c>
      <c r="D16" s="4" t="s">
        <v>1039</v>
      </c>
      <c r="E16" s="4" t="s">
        <v>776</v>
      </c>
      <c r="F16" s="4" t="s">
        <v>790</v>
      </c>
      <c r="G16" s="5">
        <v>7000</v>
      </c>
      <c r="H16" s="5">
        <v>0</v>
      </c>
      <c r="I16" s="5"/>
      <c r="J16" s="5">
        <f t="shared" si="1"/>
        <v>7000</v>
      </c>
      <c r="K16" s="5"/>
      <c r="L16" s="5"/>
      <c r="M16" s="5"/>
      <c r="N16" s="5"/>
      <c r="O16" s="5">
        <f t="shared" si="2"/>
        <v>0</v>
      </c>
      <c r="P16" s="5">
        <f t="shared" si="0"/>
        <v>7000</v>
      </c>
    </row>
    <row r="17" spans="1:16" x14ac:dyDescent="0.25">
      <c r="A17" s="4">
        <v>10</v>
      </c>
      <c r="B17" s="4" t="s">
        <v>1047</v>
      </c>
      <c r="C17" s="4" t="s">
        <v>789</v>
      </c>
      <c r="D17" s="4" t="s">
        <v>1039</v>
      </c>
      <c r="E17" s="4" t="s">
        <v>776</v>
      </c>
      <c r="F17" s="4" t="s">
        <v>790</v>
      </c>
      <c r="G17" s="5">
        <v>5000</v>
      </c>
      <c r="H17" s="5">
        <v>0</v>
      </c>
      <c r="I17" s="5"/>
      <c r="J17" s="5">
        <f t="shared" si="1"/>
        <v>5000</v>
      </c>
      <c r="K17" s="5"/>
      <c r="L17" s="5"/>
      <c r="M17" s="5"/>
      <c r="N17" s="5"/>
      <c r="O17" s="5">
        <f t="shared" si="2"/>
        <v>0</v>
      </c>
      <c r="P17" s="5">
        <f t="shared" si="0"/>
        <v>5000</v>
      </c>
    </row>
    <row r="18" spans="1:16" ht="30" x14ac:dyDescent="0.25">
      <c r="A18" s="4">
        <v>11</v>
      </c>
      <c r="B18" s="4" t="s">
        <v>1318</v>
      </c>
      <c r="C18" s="4" t="s">
        <v>789</v>
      </c>
      <c r="D18" s="4" t="s">
        <v>1039</v>
      </c>
      <c r="E18" s="4" t="s">
        <v>776</v>
      </c>
      <c r="F18" s="4" t="s">
        <v>790</v>
      </c>
      <c r="G18" s="5">
        <v>10000</v>
      </c>
      <c r="H18" s="5">
        <v>0</v>
      </c>
      <c r="I18" s="5"/>
      <c r="J18" s="5">
        <f t="shared" si="1"/>
        <v>10000</v>
      </c>
      <c r="K18" s="5"/>
      <c r="L18" s="5"/>
      <c r="M18" s="5"/>
      <c r="N18" s="5"/>
      <c r="O18" s="5">
        <f t="shared" si="2"/>
        <v>0</v>
      </c>
      <c r="P18" s="5">
        <f t="shared" si="0"/>
        <v>10000</v>
      </c>
    </row>
    <row r="19" spans="1:16" x14ac:dyDescent="0.25">
      <c r="A19" s="4">
        <v>12</v>
      </c>
      <c r="B19" s="4" t="s">
        <v>1048</v>
      </c>
      <c r="C19" s="4" t="s">
        <v>789</v>
      </c>
      <c r="D19" s="4" t="s">
        <v>1039</v>
      </c>
      <c r="E19" s="4" t="s">
        <v>776</v>
      </c>
      <c r="F19" s="4" t="s">
        <v>790</v>
      </c>
      <c r="G19" s="5">
        <v>5000</v>
      </c>
      <c r="H19" s="5">
        <v>0</v>
      </c>
      <c r="I19" s="5"/>
      <c r="J19" s="5">
        <f t="shared" si="1"/>
        <v>5000</v>
      </c>
      <c r="K19" s="5"/>
      <c r="L19" s="5"/>
      <c r="M19" s="5"/>
      <c r="N19" s="5"/>
      <c r="O19" s="5">
        <f t="shared" si="2"/>
        <v>0</v>
      </c>
      <c r="P19" s="5">
        <f t="shared" si="0"/>
        <v>5000</v>
      </c>
    </row>
    <row r="20" spans="1:16" x14ac:dyDescent="0.25">
      <c r="A20" s="4">
        <v>13</v>
      </c>
      <c r="B20" s="4" t="s">
        <v>1246</v>
      </c>
      <c r="C20" s="4" t="s">
        <v>789</v>
      </c>
      <c r="D20" s="4" t="s">
        <v>1039</v>
      </c>
      <c r="E20" s="4" t="s">
        <v>776</v>
      </c>
      <c r="F20" s="4" t="s">
        <v>790</v>
      </c>
      <c r="G20" s="5">
        <v>5000</v>
      </c>
      <c r="H20" s="5">
        <v>0</v>
      </c>
      <c r="I20" s="5"/>
      <c r="J20" s="5">
        <f t="shared" si="1"/>
        <v>5000</v>
      </c>
      <c r="K20" s="5"/>
      <c r="L20" s="5"/>
      <c r="M20" s="5"/>
      <c r="N20" s="5"/>
      <c r="O20" s="5">
        <f t="shared" si="2"/>
        <v>0</v>
      </c>
      <c r="P20" s="5">
        <f t="shared" si="0"/>
        <v>5000</v>
      </c>
    </row>
    <row r="21" spans="1:16" ht="30" x14ac:dyDescent="0.25">
      <c r="A21" s="4">
        <v>14</v>
      </c>
      <c r="B21" s="4" t="s">
        <v>1049</v>
      </c>
      <c r="C21" s="4" t="s">
        <v>789</v>
      </c>
      <c r="D21" s="4" t="s">
        <v>1039</v>
      </c>
      <c r="E21" s="4" t="s">
        <v>776</v>
      </c>
      <c r="F21" s="4" t="s">
        <v>790</v>
      </c>
      <c r="G21" s="5">
        <v>7000</v>
      </c>
      <c r="H21" s="5">
        <v>0</v>
      </c>
      <c r="I21" s="5"/>
      <c r="J21" s="5">
        <f t="shared" si="1"/>
        <v>7000</v>
      </c>
      <c r="K21" s="5"/>
      <c r="L21" s="5"/>
      <c r="M21" s="5"/>
      <c r="N21" s="5"/>
      <c r="O21" s="5">
        <f t="shared" si="2"/>
        <v>0</v>
      </c>
      <c r="P21" s="5">
        <f t="shared" si="0"/>
        <v>7000</v>
      </c>
    </row>
    <row r="22" spans="1:16" ht="30" x14ac:dyDescent="0.25">
      <c r="A22" s="4">
        <v>15</v>
      </c>
      <c r="B22" s="4" t="s">
        <v>1050</v>
      </c>
      <c r="C22" s="4" t="s">
        <v>789</v>
      </c>
      <c r="D22" s="4" t="s">
        <v>1039</v>
      </c>
      <c r="E22" s="4" t="s">
        <v>776</v>
      </c>
      <c r="F22" s="4" t="s">
        <v>790</v>
      </c>
      <c r="G22" s="5">
        <v>7000</v>
      </c>
      <c r="H22" s="5">
        <v>0</v>
      </c>
      <c r="I22" s="5"/>
      <c r="J22" s="5">
        <f t="shared" si="1"/>
        <v>7000</v>
      </c>
      <c r="K22" s="5"/>
      <c r="L22" s="5"/>
      <c r="M22" s="5"/>
      <c r="N22" s="5"/>
      <c r="O22" s="5">
        <f t="shared" si="2"/>
        <v>0</v>
      </c>
      <c r="P22" s="5">
        <f t="shared" si="0"/>
        <v>7000</v>
      </c>
    </row>
    <row r="23" spans="1:16" ht="30" x14ac:dyDescent="0.25">
      <c r="A23" s="4">
        <v>16</v>
      </c>
      <c r="B23" s="4" t="s">
        <v>1051</v>
      </c>
      <c r="C23" s="4" t="s">
        <v>789</v>
      </c>
      <c r="D23" s="4" t="s">
        <v>1039</v>
      </c>
      <c r="E23" s="4" t="s">
        <v>776</v>
      </c>
      <c r="F23" s="4" t="s">
        <v>790</v>
      </c>
      <c r="G23" s="5">
        <v>39000</v>
      </c>
      <c r="H23" s="5">
        <v>0</v>
      </c>
      <c r="I23" s="5">
        <v>647.25</v>
      </c>
      <c r="J23" s="5">
        <f t="shared" si="1"/>
        <v>39000</v>
      </c>
      <c r="K23" s="5"/>
      <c r="L23" s="5"/>
      <c r="M23" s="5"/>
      <c r="N23" s="5"/>
      <c r="O23" s="5">
        <f t="shared" si="2"/>
        <v>647.25</v>
      </c>
      <c r="P23" s="5">
        <f t="shared" si="0"/>
        <v>38352.75</v>
      </c>
    </row>
    <row r="24" spans="1:16" x14ac:dyDescent="0.25">
      <c r="A24" s="4">
        <v>17</v>
      </c>
      <c r="B24" s="4" t="s">
        <v>1052</v>
      </c>
      <c r="C24" s="4" t="s">
        <v>789</v>
      </c>
      <c r="D24" s="4" t="s">
        <v>1039</v>
      </c>
      <c r="E24" s="4" t="s">
        <v>776</v>
      </c>
      <c r="F24" s="4" t="s">
        <v>790</v>
      </c>
      <c r="G24" s="5">
        <v>7000</v>
      </c>
      <c r="H24" s="5">
        <v>0</v>
      </c>
      <c r="I24" s="5"/>
      <c r="J24" s="5">
        <f t="shared" si="1"/>
        <v>7000</v>
      </c>
      <c r="K24" s="5"/>
      <c r="L24" s="5"/>
      <c r="M24" s="5"/>
      <c r="N24" s="5"/>
      <c r="O24" s="5">
        <f t="shared" si="2"/>
        <v>0</v>
      </c>
      <c r="P24" s="5">
        <f t="shared" si="0"/>
        <v>7000</v>
      </c>
    </row>
    <row r="25" spans="1:16" x14ac:dyDescent="0.25">
      <c r="A25" s="4">
        <v>18</v>
      </c>
      <c r="B25" s="4" t="s">
        <v>1061</v>
      </c>
      <c r="C25" s="4" t="s">
        <v>789</v>
      </c>
      <c r="D25" s="4" t="s">
        <v>1039</v>
      </c>
      <c r="E25" s="4" t="s">
        <v>776</v>
      </c>
      <c r="F25" s="4" t="s">
        <v>790</v>
      </c>
      <c r="G25" s="5">
        <v>7000</v>
      </c>
      <c r="H25" s="5">
        <v>0</v>
      </c>
      <c r="I25" s="5"/>
      <c r="J25" s="5">
        <f t="shared" si="1"/>
        <v>7000</v>
      </c>
      <c r="K25" s="5"/>
      <c r="L25" s="5"/>
      <c r="M25" s="5"/>
      <c r="N25" s="5"/>
      <c r="O25" s="5">
        <f>+K25+L25+M25+N25</f>
        <v>0</v>
      </c>
      <c r="P25" s="5">
        <f t="shared" si="0"/>
        <v>7000</v>
      </c>
    </row>
    <row r="26" spans="1:16" ht="30" x14ac:dyDescent="0.25">
      <c r="A26" s="4">
        <v>19</v>
      </c>
      <c r="B26" s="4" t="s">
        <v>1071</v>
      </c>
      <c r="C26" s="4" t="s">
        <v>789</v>
      </c>
      <c r="D26" s="4" t="s">
        <v>1039</v>
      </c>
      <c r="E26" s="4" t="s">
        <v>776</v>
      </c>
      <c r="F26" s="4" t="s">
        <v>790</v>
      </c>
      <c r="G26" s="5">
        <v>7000</v>
      </c>
      <c r="H26" s="5">
        <v>0</v>
      </c>
      <c r="I26" s="5"/>
      <c r="J26" s="5">
        <f t="shared" si="1"/>
        <v>7000</v>
      </c>
      <c r="K26" s="5"/>
      <c r="L26" s="5"/>
      <c r="M26" s="5"/>
      <c r="N26" s="5"/>
      <c r="O26" s="5">
        <f>+K26+L26+M26+N26</f>
        <v>0</v>
      </c>
      <c r="P26" s="5">
        <f t="shared" si="0"/>
        <v>7000</v>
      </c>
    </row>
    <row r="27" spans="1:16" ht="30" x14ac:dyDescent="0.25">
      <c r="A27" s="4">
        <v>20</v>
      </c>
      <c r="B27" s="4" t="s">
        <v>1083</v>
      </c>
      <c r="C27" s="4" t="s">
        <v>789</v>
      </c>
      <c r="D27" s="4" t="s">
        <v>1039</v>
      </c>
      <c r="E27" s="4" t="s">
        <v>776</v>
      </c>
      <c r="F27" s="4" t="s">
        <v>790</v>
      </c>
      <c r="G27" s="5">
        <v>24600</v>
      </c>
      <c r="H27" s="5">
        <v>0</v>
      </c>
      <c r="I27" s="5"/>
      <c r="J27" s="5">
        <f t="shared" si="1"/>
        <v>24600</v>
      </c>
      <c r="K27" s="5"/>
      <c r="L27" s="5"/>
      <c r="M27" s="5"/>
      <c r="N27" s="5"/>
      <c r="O27" s="5">
        <v>0</v>
      </c>
      <c r="P27" s="5">
        <f t="shared" si="0"/>
        <v>24600</v>
      </c>
    </row>
    <row r="28" spans="1:16" x14ac:dyDescent="0.25">
      <c r="A28" s="4">
        <v>21</v>
      </c>
      <c r="B28" s="4" t="s">
        <v>1107</v>
      </c>
      <c r="C28" s="4" t="s">
        <v>789</v>
      </c>
      <c r="D28" s="4" t="s">
        <v>1039</v>
      </c>
      <c r="E28" s="4" t="s">
        <v>776</v>
      </c>
      <c r="F28" s="4" t="s">
        <v>790</v>
      </c>
      <c r="G28" s="5">
        <v>5000</v>
      </c>
      <c r="H28" s="5">
        <v>0</v>
      </c>
      <c r="I28" s="5"/>
      <c r="J28" s="5">
        <f t="shared" si="1"/>
        <v>5000</v>
      </c>
      <c r="K28" s="5"/>
      <c r="L28" s="5"/>
      <c r="M28" s="5"/>
      <c r="N28" s="5"/>
      <c r="O28" s="5">
        <v>0</v>
      </c>
      <c r="P28" s="5">
        <f t="shared" si="0"/>
        <v>5000</v>
      </c>
    </row>
    <row r="29" spans="1:16" x14ac:dyDescent="0.25">
      <c r="A29" s="4">
        <v>22</v>
      </c>
      <c r="B29" s="4" t="s">
        <v>1108</v>
      </c>
      <c r="C29" s="4" t="s">
        <v>789</v>
      </c>
      <c r="D29" s="4" t="s">
        <v>1039</v>
      </c>
      <c r="E29" s="4" t="s">
        <v>776</v>
      </c>
      <c r="F29" s="4" t="s">
        <v>790</v>
      </c>
      <c r="G29" s="5">
        <v>6000</v>
      </c>
      <c r="H29" s="5">
        <v>0</v>
      </c>
      <c r="I29" s="5"/>
      <c r="J29" s="5">
        <f t="shared" si="1"/>
        <v>6000</v>
      </c>
      <c r="K29" s="5"/>
      <c r="L29" s="5"/>
      <c r="M29" s="5"/>
      <c r="N29" s="5"/>
      <c r="O29" s="5">
        <v>0</v>
      </c>
      <c r="P29" s="5">
        <f t="shared" si="0"/>
        <v>6000</v>
      </c>
    </row>
    <row r="30" spans="1:16" x14ac:dyDescent="0.25">
      <c r="A30" s="4">
        <v>23</v>
      </c>
      <c r="B30" s="4" t="s">
        <v>1111</v>
      </c>
      <c r="C30" s="4" t="s">
        <v>789</v>
      </c>
      <c r="D30" s="4" t="s">
        <v>1039</v>
      </c>
      <c r="E30" s="4" t="s">
        <v>776</v>
      </c>
      <c r="F30" s="4" t="s">
        <v>790</v>
      </c>
      <c r="G30" s="5">
        <v>7000</v>
      </c>
      <c r="H30" s="5">
        <v>0</v>
      </c>
      <c r="I30" s="5"/>
      <c r="J30" s="5">
        <f t="shared" si="1"/>
        <v>7000</v>
      </c>
      <c r="K30" s="5"/>
      <c r="L30" s="5"/>
      <c r="M30" s="5"/>
      <c r="N30" s="5"/>
      <c r="O30" s="5">
        <f>+K30+L30+M30+N30</f>
        <v>0</v>
      </c>
      <c r="P30" s="5">
        <f t="shared" si="0"/>
        <v>7000</v>
      </c>
    </row>
    <row r="31" spans="1:16" ht="30" x14ac:dyDescent="0.25">
      <c r="A31" s="4">
        <v>24</v>
      </c>
      <c r="B31" s="4" t="s">
        <v>1123</v>
      </c>
      <c r="C31" s="4" t="s">
        <v>789</v>
      </c>
      <c r="D31" s="4" t="s">
        <v>1039</v>
      </c>
      <c r="E31" s="4" t="s">
        <v>776</v>
      </c>
      <c r="F31" s="4" t="s">
        <v>790</v>
      </c>
      <c r="G31" s="5">
        <v>5000</v>
      </c>
      <c r="H31" s="5">
        <v>0</v>
      </c>
      <c r="I31" s="5"/>
      <c r="J31" s="5">
        <f t="shared" si="1"/>
        <v>5000</v>
      </c>
      <c r="K31" s="5"/>
      <c r="L31" s="5"/>
      <c r="M31" s="5"/>
      <c r="N31" s="5"/>
      <c r="O31" s="5">
        <v>0</v>
      </c>
      <c r="P31" s="5">
        <f t="shared" si="0"/>
        <v>5000</v>
      </c>
    </row>
    <row r="32" spans="1:16" ht="30" x14ac:dyDescent="0.25">
      <c r="A32" s="4">
        <v>25</v>
      </c>
      <c r="B32" s="4" t="s">
        <v>1053</v>
      </c>
      <c r="C32" s="4" t="s">
        <v>789</v>
      </c>
      <c r="D32" s="4" t="s">
        <v>1039</v>
      </c>
      <c r="E32" s="4" t="s">
        <v>776</v>
      </c>
      <c r="F32" s="4" t="s">
        <v>783</v>
      </c>
      <c r="G32" s="5">
        <v>7000</v>
      </c>
      <c r="H32" s="5">
        <v>0</v>
      </c>
      <c r="I32" s="5"/>
      <c r="J32" s="5">
        <f t="shared" si="1"/>
        <v>7000</v>
      </c>
      <c r="K32" s="5"/>
      <c r="L32" s="5"/>
      <c r="M32" s="5"/>
      <c r="N32" s="5"/>
      <c r="O32" s="5">
        <f>+K32+L32+M32+N32</f>
        <v>0</v>
      </c>
      <c r="P32" s="5">
        <f>+J32-O32</f>
        <v>7000</v>
      </c>
    </row>
    <row r="33" spans="1:16" ht="30" x14ac:dyDescent="0.25">
      <c r="A33" s="4">
        <v>26</v>
      </c>
      <c r="B33" s="4" t="s">
        <v>1054</v>
      </c>
      <c r="C33" s="4" t="s">
        <v>789</v>
      </c>
      <c r="D33" s="4" t="s">
        <v>1039</v>
      </c>
      <c r="E33" s="4" t="s">
        <v>776</v>
      </c>
      <c r="F33" s="4" t="s">
        <v>790</v>
      </c>
      <c r="G33" s="5">
        <v>7000</v>
      </c>
      <c r="H33" s="5">
        <v>0</v>
      </c>
      <c r="I33" s="5"/>
      <c r="J33" s="5">
        <f t="shared" si="1"/>
        <v>7000</v>
      </c>
      <c r="K33" s="5"/>
      <c r="L33" s="5"/>
      <c r="M33" s="5"/>
      <c r="N33" s="5"/>
      <c r="O33" s="5">
        <f>+K33+L33+M33+N33</f>
        <v>0</v>
      </c>
      <c r="P33" s="5">
        <f t="shared" si="0"/>
        <v>7000</v>
      </c>
    </row>
    <row r="34" spans="1:16" ht="30" x14ac:dyDescent="0.25">
      <c r="A34" s="4">
        <v>27</v>
      </c>
      <c r="B34" s="4" t="s">
        <v>1055</v>
      </c>
      <c r="C34" s="4" t="s">
        <v>789</v>
      </c>
      <c r="D34" s="4" t="s">
        <v>1039</v>
      </c>
      <c r="E34" s="4" t="s">
        <v>776</v>
      </c>
      <c r="F34" s="4" t="s">
        <v>790</v>
      </c>
      <c r="G34" s="5">
        <v>10000</v>
      </c>
      <c r="H34" s="5">
        <v>0</v>
      </c>
      <c r="I34" s="5"/>
      <c r="J34" s="5">
        <f t="shared" si="1"/>
        <v>10000</v>
      </c>
      <c r="K34" s="5"/>
      <c r="L34" s="5"/>
      <c r="M34" s="5"/>
      <c r="N34" s="5"/>
      <c r="O34" s="5">
        <f>+K34+L34+M34+N34</f>
        <v>0</v>
      </c>
      <c r="P34" s="5">
        <f t="shared" si="0"/>
        <v>10000</v>
      </c>
    </row>
    <row r="35" spans="1:16" x14ac:dyDescent="0.25">
      <c r="A35" s="4">
        <v>28</v>
      </c>
      <c r="B35" s="4" t="s">
        <v>1056</v>
      </c>
      <c r="C35" s="4" t="s">
        <v>789</v>
      </c>
      <c r="D35" s="4" t="s">
        <v>1039</v>
      </c>
      <c r="E35" s="4" t="s">
        <v>776</v>
      </c>
      <c r="F35" s="4" t="s">
        <v>790</v>
      </c>
      <c r="G35" s="5">
        <v>7000</v>
      </c>
      <c r="H35" s="5">
        <v>0</v>
      </c>
      <c r="I35" s="5"/>
      <c r="J35" s="5">
        <f t="shared" si="1"/>
        <v>7000</v>
      </c>
      <c r="K35" s="5"/>
      <c r="L35" s="5"/>
      <c r="M35" s="5"/>
      <c r="N35" s="5"/>
      <c r="O35" s="5">
        <f>+K35+L35+M35+N35</f>
        <v>0</v>
      </c>
      <c r="P35" s="5">
        <f t="shared" si="0"/>
        <v>7000</v>
      </c>
    </row>
    <row r="36" spans="1:16" x14ac:dyDescent="0.25">
      <c r="A36" s="4">
        <v>29</v>
      </c>
      <c r="B36" s="4" t="s">
        <v>1247</v>
      </c>
      <c r="C36" s="4" t="s">
        <v>789</v>
      </c>
      <c r="D36" s="4" t="s">
        <v>1039</v>
      </c>
      <c r="E36" s="4" t="s">
        <v>776</v>
      </c>
      <c r="F36" s="4" t="s">
        <v>790</v>
      </c>
      <c r="G36" s="5">
        <v>6000</v>
      </c>
      <c r="H36" s="5">
        <v>0</v>
      </c>
      <c r="I36" s="5"/>
      <c r="J36" s="5">
        <f t="shared" si="1"/>
        <v>6000</v>
      </c>
      <c r="K36" s="5"/>
      <c r="L36" s="5"/>
      <c r="M36" s="5"/>
      <c r="N36" s="5"/>
      <c r="O36" s="5">
        <v>0</v>
      </c>
      <c r="P36" s="5">
        <f t="shared" si="0"/>
        <v>6000</v>
      </c>
    </row>
    <row r="37" spans="1:16" ht="30" x14ac:dyDescent="0.25">
      <c r="A37" s="4">
        <v>30</v>
      </c>
      <c r="B37" s="4" t="s">
        <v>1248</v>
      </c>
      <c r="C37" s="4" t="s">
        <v>789</v>
      </c>
      <c r="D37" s="4" t="s">
        <v>1039</v>
      </c>
      <c r="E37" s="4" t="s">
        <v>776</v>
      </c>
      <c r="F37" s="4" t="s">
        <v>790</v>
      </c>
      <c r="G37" s="5">
        <v>10000</v>
      </c>
      <c r="H37" s="5">
        <v>0</v>
      </c>
      <c r="I37" s="5"/>
      <c r="J37" s="5">
        <f t="shared" si="1"/>
        <v>10000</v>
      </c>
      <c r="K37" s="5"/>
      <c r="L37" s="5"/>
      <c r="M37" s="5"/>
      <c r="N37" s="5"/>
      <c r="O37" s="5">
        <v>0</v>
      </c>
      <c r="P37" s="5">
        <f t="shared" si="0"/>
        <v>10000</v>
      </c>
    </row>
    <row r="38" spans="1:16" ht="30" x14ac:dyDescent="0.25">
      <c r="A38" s="4">
        <v>31</v>
      </c>
      <c r="B38" s="4" t="s">
        <v>1249</v>
      </c>
      <c r="C38" s="4" t="s">
        <v>789</v>
      </c>
      <c r="D38" s="4" t="s">
        <v>1039</v>
      </c>
      <c r="E38" s="4" t="s">
        <v>776</v>
      </c>
      <c r="F38" s="4" t="s">
        <v>790</v>
      </c>
      <c r="G38" s="5">
        <v>10000</v>
      </c>
      <c r="H38" s="5">
        <v>0</v>
      </c>
      <c r="I38" s="5"/>
      <c r="J38" s="5">
        <f t="shared" si="1"/>
        <v>10000</v>
      </c>
      <c r="K38" s="5"/>
      <c r="L38" s="5"/>
      <c r="M38" s="5"/>
      <c r="N38" s="5"/>
      <c r="O38" s="5">
        <v>0</v>
      </c>
      <c r="P38" s="5">
        <f t="shared" si="0"/>
        <v>10000</v>
      </c>
    </row>
    <row r="39" spans="1:16" ht="30" x14ac:dyDescent="0.25">
      <c r="A39" s="4">
        <v>32</v>
      </c>
      <c r="B39" s="15" t="s">
        <v>1272</v>
      </c>
      <c r="C39" s="4" t="s">
        <v>789</v>
      </c>
      <c r="D39" s="4" t="s">
        <v>1039</v>
      </c>
      <c r="E39" s="4" t="s">
        <v>776</v>
      </c>
      <c r="F39" s="4" t="s">
        <v>790</v>
      </c>
      <c r="G39" s="5">
        <v>6000</v>
      </c>
      <c r="H39" s="5">
        <v>0</v>
      </c>
      <c r="I39" s="5"/>
      <c r="J39" s="5">
        <f t="shared" si="1"/>
        <v>6000</v>
      </c>
      <c r="K39" s="5"/>
      <c r="L39" s="5"/>
      <c r="M39" s="5"/>
      <c r="N39" s="5"/>
      <c r="O39" s="5">
        <v>0</v>
      </c>
      <c r="P39" s="5">
        <f t="shared" si="0"/>
        <v>6000</v>
      </c>
    </row>
    <row r="40" spans="1:16" ht="30" x14ac:dyDescent="0.25">
      <c r="A40" s="4">
        <v>33</v>
      </c>
      <c r="B40" s="15" t="s">
        <v>1317</v>
      </c>
      <c r="C40" s="4" t="s">
        <v>789</v>
      </c>
      <c r="D40" s="4" t="s">
        <v>1039</v>
      </c>
      <c r="E40" s="4" t="s">
        <v>776</v>
      </c>
      <c r="F40" s="4" t="s">
        <v>783</v>
      </c>
      <c r="G40" s="5">
        <v>7800</v>
      </c>
      <c r="H40" s="5">
        <v>0</v>
      </c>
      <c r="I40" s="5"/>
      <c r="J40" s="5">
        <f t="shared" si="1"/>
        <v>7800</v>
      </c>
      <c r="K40" s="5"/>
      <c r="L40" s="5"/>
      <c r="M40" s="5"/>
      <c r="N40" s="5"/>
      <c r="O40" s="5">
        <v>0</v>
      </c>
      <c r="P40" s="5">
        <f t="shared" si="0"/>
        <v>7800</v>
      </c>
    </row>
    <row r="41" spans="1:16" x14ac:dyDescent="0.25">
      <c r="A41" s="4">
        <v>34</v>
      </c>
      <c r="B41" s="15" t="s">
        <v>1337</v>
      </c>
      <c r="C41" s="4" t="s">
        <v>789</v>
      </c>
      <c r="D41" s="4" t="s">
        <v>1039</v>
      </c>
      <c r="E41" s="4" t="s">
        <v>776</v>
      </c>
      <c r="F41" s="4" t="s">
        <v>790</v>
      </c>
      <c r="G41" s="34">
        <v>6000</v>
      </c>
      <c r="H41" s="34">
        <v>0</v>
      </c>
      <c r="I41" s="5"/>
      <c r="J41" s="34">
        <f t="shared" si="1"/>
        <v>6000</v>
      </c>
      <c r="K41" s="5"/>
      <c r="L41" s="5"/>
      <c r="M41" s="5"/>
      <c r="N41" s="5"/>
      <c r="O41" s="5">
        <v>0</v>
      </c>
      <c r="P41" s="5">
        <f t="shared" si="0"/>
        <v>6000</v>
      </c>
    </row>
    <row r="42" spans="1:16" ht="30" x14ac:dyDescent="0.25">
      <c r="A42" s="4">
        <v>35</v>
      </c>
      <c r="B42" s="15" t="s">
        <v>1347</v>
      </c>
      <c r="C42" s="4" t="s">
        <v>789</v>
      </c>
      <c r="D42" s="4" t="s">
        <v>1039</v>
      </c>
      <c r="E42" s="4" t="s">
        <v>776</v>
      </c>
      <c r="F42" s="4" t="s">
        <v>790</v>
      </c>
      <c r="G42" s="5">
        <v>5000</v>
      </c>
      <c r="H42" s="34">
        <v>0</v>
      </c>
      <c r="I42" s="5"/>
      <c r="J42" s="34">
        <f t="shared" si="1"/>
        <v>5000</v>
      </c>
      <c r="K42" s="5"/>
      <c r="L42" s="5"/>
      <c r="M42" s="5"/>
      <c r="N42" s="5"/>
      <c r="O42" s="5">
        <v>0</v>
      </c>
      <c r="P42" s="5">
        <f>+J42-O42</f>
        <v>5000</v>
      </c>
    </row>
    <row r="43" spans="1:16" ht="30" x14ac:dyDescent="0.25">
      <c r="A43" s="4">
        <v>36</v>
      </c>
      <c r="B43" s="15" t="s">
        <v>1397</v>
      </c>
      <c r="C43" s="4" t="s">
        <v>789</v>
      </c>
      <c r="D43" s="4" t="s">
        <v>1039</v>
      </c>
      <c r="E43" s="4" t="s">
        <v>776</v>
      </c>
      <c r="F43" s="4" t="s">
        <v>790</v>
      </c>
      <c r="G43" s="5">
        <v>5000</v>
      </c>
      <c r="H43" s="34">
        <v>0</v>
      </c>
      <c r="I43" s="5"/>
      <c r="J43" s="34">
        <f t="shared" si="1"/>
        <v>5000</v>
      </c>
      <c r="K43" s="5"/>
      <c r="L43" s="5"/>
      <c r="M43" s="5"/>
      <c r="N43" s="5"/>
      <c r="O43" s="5">
        <v>0</v>
      </c>
      <c r="P43" s="5">
        <f>+J43-O43</f>
        <v>5000</v>
      </c>
    </row>
    <row r="44" spans="1:16" ht="30" x14ac:dyDescent="0.25">
      <c r="A44" s="4">
        <v>37</v>
      </c>
      <c r="B44" s="4" t="s">
        <v>1398</v>
      </c>
      <c r="C44" s="4" t="s">
        <v>789</v>
      </c>
      <c r="D44" s="4" t="s">
        <v>1039</v>
      </c>
      <c r="E44" s="4" t="s">
        <v>776</v>
      </c>
      <c r="F44" s="4" t="s">
        <v>790</v>
      </c>
      <c r="G44" s="5">
        <v>5000</v>
      </c>
      <c r="H44" s="34">
        <v>0</v>
      </c>
      <c r="I44" s="5"/>
      <c r="J44" s="34">
        <f>+G44+H44</f>
        <v>5000</v>
      </c>
      <c r="K44" s="5"/>
      <c r="L44" s="5"/>
      <c r="M44" s="5"/>
      <c r="N44" s="5"/>
      <c r="O44" s="5">
        <v>0</v>
      </c>
      <c r="P44" s="5">
        <f>+J44-O44</f>
        <v>5000</v>
      </c>
    </row>
    <row r="45" spans="1:16" x14ac:dyDescent="0.25">
      <c r="A45" s="4">
        <v>38</v>
      </c>
      <c r="B45" s="4" t="s">
        <v>1399</v>
      </c>
      <c r="C45" s="4" t="s">
        <v>789</v>
      </c>
      <c r="D45" s="4" t="s">
        <v>1039</v>
      </c>
      <c r="E45" s="4" t="s">
        <v>776</v>
      </c>
      <c r="F45" s="4" t="s">
        <v>790</v>
      </c>
      <c r="G45" s="5">
        <v>7000</v>
      </c>
      <c r="H45" s="34">
        <v>0</v>
      </c>
      <c r="I45" s="5"/>
      <c r="J45" s="34">
        <f>+G45+H45</f>
        <v>7000</v>
      </c>
      <c r="K45" s="5"/>
      <c r="L45" s="5"/>
      <c r="M45" s="5"/>
      <c r="N45" s="5"/>
      <c r="O45" s="5">
        <v>0</v>
      </c>
      <c r="P45" s="5">
        <f>+J45-O45</f>
        <v>7000</v>
      </c>
    </row>
    <row r="46" spans="1:16" ht="30" x14ac:dyDescent="0.25">
      <c r="A46" s="4">
        <v>39</v>
      </c>
      <c r="B46" s="4" t="s">
        <v>1400</v>
      </c>
      <c r="C46" s="4" t="s">
        <v>789</v>
      </c>
      <c r="D46" s="4" t="s">
        <v>1039</v>
      </c>
      <c r="E46" s="4" t="s">
        <v>776</v>
      </c>
      <c r="F46" s="4" t="s">
        <v>790</v>
      </c>
      <c r="G46" s="5">
        <v>5000</v>
      </c>
      <c r="H46" s="34">
        <v>0</v>
      </c>
      <c r="I46" s="5"/>
      <c r="J46" s="34">
        <f>+G46+H46</f>
        <v>5000</v>
      </c>
      <c r="K46" s="5"/>
      <c r="L46" s="5"/>
      <c r="M46" s="5"/>
      <c r="N46" s="5"/>
      <c r="O46" s="5">
        <v>0</v>
      </c>
      <c r="P46" s="5">
        <f>+J46-O46</f>
        <v>5000</v>
      </c>
    </row>
    <row r="47" spans="1:16" x14ac:dyDescent="0.25">
      <c r="A47" s="4"/>
      <c r="B47" s="15"/>
      <c r="C47" s="4"/>
      <c r="D47" s="4"/>
      <c r="E47" s="4"/>
      <c r="F47" s="4"/>
      <c r="G47" s="5"/>
      <c r="H47" s="34"/>
      <c r="I47" s="5"/>
      <c r="J47" s="34"/>
      <c r="K47" s="5"/>
      <c r="L47" s="5"/>
      <c r="M47" s="5"/>
      <c r="N47" s="5"/>
      <c r="O47" s="5"/>
      <c r="P47" s="5"/>
    </row>
    <row r="48" spans="1:16" x14ac:dyDescent="0.25">
      <c r="A48" s="4"/>
      <c r="B48" s="15"/>
      <c r="C48" s="4"/>
      <c r="D48" s="4"/>
      <c r="E48" s="4"/>
      <c r="F48" s="4"/>
      <c r="G48" s="5"/>
      <c r="H48" s="34"/>
      <c r="I48" s="5"/>
      <c r="J48" s="34"/>
      <c r="K48" s="5"/>
      <c r="L48" s="5"/>
      <c r="M48" s="5"/>
      <c r="N48" s="5"/>
      <c r="O48" s="5"/>
      <c r="P48" s="5"/>
    </row>
    <row r="49" spans="1:16" x14ac:dyDescent="0.25">
      <c r="A49" s="4"/>
      <c r="B49" s="15"/>
      <c r="C49" s="4"/>
      <c r="D49" s="4"/>
      <c r="E49" s="4"/>
      <c r="F49" s="4"/>
      <c r="G49" s="5"/>
      <c r="H49" s="34"/>
      <c r="I49" s="5"/>
      <c r="J49" s="34"/>
      <c r="K49" s="5"/>
      <c r="L49" s="5"/>
      <c r="M49" s="5"/>
      <c r="N49" s="5"/>
      <c r="O49" s="5"/>
      <c r="P49" s="5"/>
    </row>
    <row r="50" spans="1:16" ht="15.75" thickBot="1" x14ac:dyDescent="0.3">
      <c r="A50" s="6"/>
      <c r="B50" s="6"/>
      <c r="C50" s="6"/>
      <c r="D50" s="6"/>
      <c r="E50" s="6"/>
      <c r="F50" s="6"/>
      <c r="G50" s="33"/>
      <c r="H50" s="33"/>
      <c r="I50" s="33"/>
      <c r="J50" s="33"/>
      <c r="K50" s="7"/>
      <c r="L50" s="7"/>
      <c r="M50" s="7"/>
      <c r="N50" s="7"/>
      <c r="O50" s="33"/>
      <c r="P50" s="33"/>
    </row>
    <row r="51" spans="1:16" ht="16.5" thickTop="1" thickBot="1" x14ac:dyDescent="0.3">
      <c r="A51" s="2"/>
      <c r="B51" s="2"/>
      <c r="C51" s="2"/>
      <c r="D51" s="2"/>
      <c r="E51" s="2"/>
      <c r="F51" s="2"/>
      <c r="G51" s="8">
        <f>SUM(G8:G50)</f>
        <v>311900</v>
      </c>
      <c r="H51" s="8">
        <f>SUM(H8:H50)</f>
        <v>0</v>
      </c>
      <c r="I51" s="8"/>
      <c r="J51" s="8">
        <f t="shared" ref="J51:P51" si="3">SUM(J8:J50)</f>
        <v>311900</v>
      </c>
      <c r="K51" s="8">
        <f t="shared" si="3"/>
        <v>0</v>
      </c>
      <c r="L51" s="8">
        <f t="shared" si="3"/>
        <v>0</v>
      </c>
      <c r="M51" s="8">
        <f t="shared" si="3"/>
        <v>0</v>
      </c>
      <c r="N51" s="8">
        <f t="shared" si="3"/>
        <v>0</v>
      </c>
      <c r="O51" s="8">
        <f t="shared" si="3"/>
        <v>647.25</v>
      </c>
      <c r="P51" s="8">
        <f t="shared" si="3"/>
        <v>311252.75</v>
      </c>
    </row>
    <row r="52" spans="1:16" ht="15.75" thickTop="1" x14ac:dyDescent="0.25"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4" spans="1:16" x14ac:dyDescent="0.25">
      <c r="C54" s="18"/>
    </row>
    <row r="55" spans="1:16" x14ac:dyDescent="0.25">
      <c r="F55" s="12"/>
      <c r="G55" s="12"/>
      <c r="H55" s="12"/>
      <c r="I55" s="19"/>
      <c r="J55" s="13"/>
      <c r="K55" s="13"/>
      <c r="L55" s="13"/>
      <c r="M55" s="13"/>
      <c r="N55" s="13"/>
      <c r="O55" s="13"/>
      <c r="P55" s="13"/>
    </row>
    <row r="56" spans="1:16" x14ac:dyDescent="0.25">
      <c r="F56" s="64" t="s">
        <v>1325</v>
      </c>
      <c r="G56" s="64"/>
      <c r="H56" s="64"/>
      <c r="I56" s="17"/>
      <c r="J56" s="13"/>
      <c r="K56" s="13"/>
      <c r="L56" s="13"/>
      <c r="M56" s="13"/>
      <c r="N56" s="13"/>
      <c r="O56" s="13"/>
      <c r="P56" s="13"/>
    </row>
    <row r="57" spans="1:16" x14ac:dyDescent="0.25">
      <c r="F57" s="62" t="s">
        <v>942</v>
      </c>
      <c r="G57" s="62"/>
      <c r="H57" s="62"/>
      <c r="I57" s="16"/>
      <c r="J57" s="13"/>
      <c r="K57" s="13"/>
      <c r="L57" s="13"/>
      <c r="M57" s="13"/>
      <c r="N57" s="13"/>
      <c r="O57" s="13"/>
      <c r="P57" s="13"/>
    </row>
    <row r="58" spans="1:16" x14ac:dyDescent="0.25">
      <c r="J58" s="13"/>
      <c r="K58" s="13"/>
      <c r="L58" s="13"/>
      <c r="M58" s="13"/>
      <c r="N58" s="13"/>
      <c r="O58" s="13"/>
      <c r="P58" s="13"/>
    </row>
  </sheetData>
  <mergeCells count="8">
    <mergeCell ref="F56:H56"/>
    <mergeCell ref="F57:H57"/>
    <mergeCell ref="A1:P1"/>
    <mergeCell ref="A2:P2"/>
    <mergeCell ref="A3:P3"/>
    <mergeCell ref="A4:P4"/>
    <mergeCell ref="A5:P5"/>
    <mergeCell ref="D6:E6"/>
  </mergeCells>
  <pageMargins left="0.7" right="0.7" top="0.75" bottom="0.75" header="0.3" footer="0.3"/>
  <pageSetup paperSize="5" scale="78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Fijos</vt:lpstr>
      <vt:lpstr>Nom. temporales</vt:lpstr>
      <vt:lpstr>Trámite de pensión</vt:lpstr>
      <vt:lpstr>SUPLENCIA</vt:lpstr>
      <vt:lpstr>INTERINATO</vt:lpstr>
      <vt:lpstr>Programas</vt:lpstr>
      <vt:lpstr>Interna</vt:lpstr>
      <vt:lpstr>Seguridad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Franco</dc:creator>
  <cp:lastModifiedBy>Rosayddel Ramirez Pineda</cp:lastModifiedBy>
  <cp:lastPrinted>2023-02-23T14:05:15Z</cp:lastPrinted>
  <dcterms:created xsi:type="dcterms:W3CDTF">2021-08-10T13:02:18Z</dcterms:created>
  <dcterms:modified xsi:type="dcterms:W3CDTF">2023-02-23T20:16:24Z</dcterms:modified>
</cp:coreProperties>
</file>