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Marcos Cabral\Desktop\1 A OIA DIGEGA MC  (OF. LIBRE ACCESO A LA INFORMACION\DOCUMENTACION QUE SE DEBE SUBIR AL PORTAL DE DIGEGA\2024\12 Diciembre\Reporte Ejecución Presupuestaria NOVIEMBRE 2024\"/>
    </mc:Choice>
  </mc:AlternateContent>
  <xr:revisionPtr revIDLastSave="0" documentId="13_ncr:1_{B5D3EC15-E5F9-4BA5-8C61-DC4B510EF1F9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91" i="1" l="1"/>
  <c r="N91" i="1"/>
  <c r="O76" i="1"/>
  <c r="N76" i="1"/>
  <c r="O73" i="1"/>
  <c r="N73" i="1"/>
  <c r="O68" i="1"/>
  <c r="N68" i="1"/>
  <c r="O58" i="1"/>
  <c r="N58" i="1"/>
  <c r="O50" i="1"/>
  <c r="N50" i="1"/>
  <c r="O42" i="1"/>
  <c r="N42" i="1"/>
  <c r="M42" i="1"/>
  <c r="K76" i="1" l="1"/>
  <c r="I58" i="1" l="1"/>
  <c r="G86" i="1" l="1"/>
  <c r="F86" i="1"/>
  <c r="E86" i="1"/>
  <c r="D86" i="1"/>
  <c r="C86" i="1"/>
  <c r="E16" i="1" l="1"/>
  <c r="E22" i="1"/>
  <c r="E32" i="1"/>
  <c r="D16" i="1" l="1"/>
  <c r="D22" i="1"/>
  <c r="P17" i="1" l="1"/>
  <c r="P18" i="1"/>
  <c r="P19" i="1"/>
  <c r="P20" i="1"/>
  <c r="P21" i="1"/>
  <c r="P23" i="1"/>
  <c r="P24" i="1"/>
  <c r="P25" i="1"/>
  <c r="P26" i="1"/>
  <c r="P27" i="1"/>
  <c r="P28" i="1"/>
  <c r="P29" i="1"/>
  <c r="P30" i="1"/>
  <c r="P31" i="1"/>
  <c r="P33" i="1"/>
  <c r="P34" i="1"/>
  <c r="P35" i="1"/>
  <c r="P36" i="1"/>
  <c r="P37" i="1"/>
  <c r="P38" i="1"/>
  <c r="P39" i="1"/>
  <c r="P40" i="1"/>
  <c r="P41" i="1"/>
  <c r="P43" i="1"/>
  <c r="P44" i="1"/>
  <c r="P45" i="1"/>
  <c r="P46" i="1"/>
  <c r="P47" i="1"/>
  <c r="P48" i="1"/>
  <c r="P49" i="1"/>
  <c r="P51" i="1"/>
  <c r="P52" i="1"/>
  <c r="P53" i="1"/>
  <c r="P54" i="1"/>
  <c r="P55" i="1"/>
  <c r="P56" i="1"/>
  <c r="P57" i="1"/>
  <c r="P59" i="1"/>
  <c r="P60" i="1"/>
  <c r="P61" i="1"/>
  <c r="P62" i="1"/>
  <c r="P63" i="1"/>
  <c r="P64" i="1"/>
  <c r="P65" i="1"/>
  <c r="P66" i="1"/>
  <c r="P67" i="1"/>
  <c r="P69" i="1"/>
  <c r="P70" i="1"/>
  <c r="P71" i="1"/>
  <c r="P72" i="1"/>
  <c r="P74" i="1"/>
  <c r="P75" i="1"/>
  <c r="P77" i="1"/>
  <c r="P78" i="1"/>
  <c r="P79" i="1"/>
  <c r="C22" i="1" l="1"/>
  <c r="F22" i="1"/>
  <c r="G22" i="1"/>
  <c r="H22" i="1"/>
  <c r="I22" i="1"/>
  <c r="J22" i="1"/>
  <c r="K22" i="1"/>
  <c r="L22" i="1"/>
  <c r="M22" i="1"/>
  <c r="N22" i="1"/>
  <c r="O22" i="1"/>
  <c r="C32" i="1"/>
  <c r="D32" i="1"/>
  <c r="F32" i="1"/>
  <c r="G32" i="1"/>
  <c r="H32" i="1"/>
  <c r="I32" i="1"/>
  <c r="J32" i="1"/>
  <c r="K32" i="1"/>
  <c r="L32" i="1"/>
  <c r="M32" i="1"/>
  <c r="N32" i="1"/>
  <c r="O32" i="1"/>
  <c r="N16" i="1"/>
  <c r="O16" i="1"/>
  <c r="C42" i="1"/>
  <c r="D42" i="1"/>
  <c r="E42" i="1"/>
  <c r="F42" i="1"/>
  <c r="G42" i="1"/>
  <c r="H42" i="1"/>
  <c r="I42" i="1"/>
  <c r="J42" i="1"/>
  <c r="K42" i="1"/>
  <c r="L42" i="1"/>
  <c r="C50" i="1"/>
  <c r="D50" i="1"/>
  <c r="E50" i="1"/>
  <c r="F50" i="1"/>
  <c r="G50" i="1"/>
  <c r="H50" i="1"/>
  <c r="I50" i="1"/>
  <c r="J50" i="1"/>
  <c r="K50" i="1"/>
  <c r="L50" i="1"/>
  <c r="M50" i="1"/>
  <c r="C58" i="1"/>
  <c r="D58" i="1"/>
  <c r="E58" i="1"/>
  <c r="F58" i="1"/>
  <c r="G58" i="1"/>
  <c r="H58" i="1"/>
  <c r="J58" i="1"/>
  <c r="K58" i="1"/>
  <c r="L58" i="1"/>
  <c r="M58" i="1"/>
  <c r="C68" i="1"/>
  <c r="D68" i="1"/>
  <c r="E68" i="1"/>
  <c r="F68" i="1"/>
  <c r="G68" i="1"/>
  <c r="H68" i="1"/>
  <c r="I68" i="1"/>
  <c r="J68" i="1"/>
  <c r="K68" i="1"/>
  <c r="L68" i="1"/>
  <c r="M68" i="1"/>
  <c r="C73" i="1"/>
  <c r="D73" i="1"/>
  <c r="E73" i="1"/>
  <c r="F73" i="1"/>
  <c r="G73" i="1"/>
  <c r="H73" i="1"/>
  <c r="I73" i="1"/>
  <c r="J73" i="1"/>
  <c r="K73" i="1"/>
  <c r="L73" i="1"/>
  <c r="M73" i="1"/>
  <c r="C76" i="1"/>
  <c r="D76" i="1"/>
  <c r="E76" i="1"/>
  <c r="F76" i="1"/>
  <c r="G76" i="1"/>
  <c r="H76" i="1"/>
  <c r="I76" i="1"/>
  <c r="J76" i="1"/>
  <c r="L76" i="1"/>
  <c r="M76" i="1"/>
  <c r="C16" i="1"/>
  <c r="F16" i="1"/>
  <c r="G16" i="1"/>
  <c r="H16" i="1"/>
  <c r="I16" i="1"/>
  <c r="J16" i="1"/>
  <c r="K16" i="1"/>
  <c r="L16" i="1"/>
  <c r="M16" i="1"/>
  <c r="B76" i="1"/>
  <c r="B73" i="1"/>
  <c r="B68" i="1"/>
  <c r="B58" i="1"/>
  <c r="B50" i="1"/>
  <c r="B42" i="1"/>
  <c r="B32" i="1"/>
  <c r="B22" i="1"/>
  <c r="B16" i="1"/>
  <c r="N80" i="1" l="1"/>
  <c r="N93" i="1" s="1"/>
  <c r="M80" i="1"/>
  <c r="L80" i="1"/>
  <c r="O80" i="1"/>
  <c r="O93" i="1" s="1"/>
  <c r="B80" i="1"/>
  <c r="H80" i="1"/>
  <c r="P68" i="1"/>
  <c r="P76" i="1"/>
  <c r="P16" i="1"/>
  <c r="P73" i="1"/>
  <c r="P58" i="1"/>
  <c r="P42" i="1"/>
  <c r="P50" i="1"/>
  <c r="P32" i="1"/>
  <c r="P22" i="1"/>
  <c r="D80" i="1"/>
  <c r="K80" i="1"/>
  <c r="G80" i="1"/>
  <c r="C80" i="1"/>
  <c r="J80" i="1"/>
  <c r="F80" i="1"/>
  <c r="I80" i="1"/>
  <c r="E80" i="1"/>
  <c r="P80" i="1" l="1"/>
  <c r="M91" i="1"/>
  <c r="M93" i="1" s="1"/>
  <c r="L91" i="1"/>
  <c r="L93" i="1" s="1"/>
  <c r="K91" i="1"/>
  <c r="K93" i="1" s="1"/>
  <c r="J91" i="1"/>
  <c r="J93" i="1" s="1"/>
  <c r="I91" i="1"/>
  <c r="I93" i="1" s="1"/>
  <c r="H91" i="1"/>
  <c r="H93" i="1" s="1"/>
  <c r="G91" i="1"/>
  <c r="F91" i="1"/>
  <c r="E91" i="1"/>
  <c r="E89" i="1" s="1"/>
  <c r="D91" i="1"/>
  <c r="C91" i="1"/>
  <c r="P90" i="1"/>
  <c r="P89" i="1"/>
  <c r="B89" i="1"/>
  <c r="P88" i="1"/>
  <c r="P87" i="1"/>
  <c r="P86" i="1" s="1"/>
  <c r="B86" i="1"/>
  <c r="P85" i="1"/>
  <c r="P84" i="1"/>
  <c r="P83" i="1" s="1"/>
  <c r="B83" i="1"/>
  <c r="D93" i="1" l="1"/>
  <c r="D89" i="1"/>
  <c r="C93" i="1"/>
  <c r="C89" i="1"/>
  <c r="E93" i="1"/>
  <c r="F93" i="1"/>
  <c r="F89" i="1"/>
  <c r="G93" i="1"/>
  <c r="G89" i="1"/>
  <c r="P91" i="1"/>
  <c r="P93" i="1" s="1"/>
  <c r="B91" i="1"/>
  <c r="B93" i="1" s="1"/>
</calcChain>
</file>

<file path=xl/sharedStrings.xml><?xml version="1.0" encoding="utf-8"?>
<sst xmlns="http://schemas.openxmlformats.org/spreadsheetml/2006/main" count="108" uniqueCount="108">
  <si>
    <t>MINISTERIO DE AGRICULTURA</t>
  </si>
  <si>
    <t>DIRECCION GENERAL DE GANADERIA</t>
  </si>
  <si>
    <t xml:space="preserve">Ejecución de Gastos y Aplicaciones Financieras </t>
  </si>
  <si>
    <t>En RD$</t>
  </si>
  <si>
    <t>Gastos Devengados</t>
  </si>
  <si>
    <t>Detalle</t>
  </si>
  <si>
    <t>Presupuesto Aprobado</t>
  </si>
  <si>
    <t>Presupuesto Modificado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</si>
  <si>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</si>
  <si>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</si>
  <si>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</si>
  <si>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</si>
  <si>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</si>
  <si>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</si>
  <si>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</si>
  <si>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</si>
  <si>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</si>
  <si>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</si>
  <si>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 xml:space="preserve">Total 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</si>
  <si>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</si>
  <si>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</si>
  <si>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</si>
  <si>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</si>
  <si>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</si>
  <si>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</si>
  <si>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</si>
  <si>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</si>
  <si>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</si>
  <si>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</si>
  <si>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</si>
  <si>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</si>
  <si>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</si>
  <si>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</si>
  <si>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</si>
  <si>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</si>
  <si>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</si>
  <si>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</si>
  <si>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</si>
  <si>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</si>
  <si>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</si>
  <si>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</si>
  <si>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</si>
  <si>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</si>
  <si>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</si>
  <si>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</si>
  <si>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</si>
  <si>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</si>
  <si>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</si>
  <si>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</si>
  <si>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</si>
  <si>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</si>
  <si>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</si>
  <si>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</si>
  <si>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</si>
  <si>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</si>
  <si>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</si>
  <si>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</si>
  <si>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</si>
  <si>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</si>
  <si>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</si>
  <si>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</si>
  <si>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</si>
  <si>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</si>
  <si>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</si>
  <si>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</si>
  <si>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</si>
  <si>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</si>
  <si>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</si>
  <si>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</si>
  <si>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</si>
  <si>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</si>
  <si>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</si>
  <si>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</si>
  <si>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</si>
  <si>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</si>
  <si>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</si>
  <si>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</si>
  <si>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</si>
  <si>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</si>
  <si>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</si>
  <si>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</si>
  <si>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</si>
  <si>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</si>
  <si>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</si>
  <si>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</si>
  <si>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</si>
  <si>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</si>
  <si>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</si>
  <si>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</si>
  <si>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</si>
  <si>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</si>
  <si>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</si>
  <si>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</si>
  <si>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</si>
  <si>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</si>
  <si>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</si>
  <si>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</si>
  <si>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</si>
  <si>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</si>
  <si>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</si>
  <si>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</t>
  </si>
  <si>
    <t>5. Fecha de registro: el día 10 del mes siguiente al mes analizado</t>
  </si>
  <si>
    <t>Division de Presupuesto</t>
  </si>
  <si>
    <t>6.Fuente:  Reporte del -SIGEF</t>
  </si>
  <si>
    <t>Departamento Financiero</t>
  </si>
  <si>
    <t>Diciembre</t>
  </si>
  <si>
    <t xml:space="preserve">Noviembre </t>
  </si>
  <si>
    <t>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</si>
</sst>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9"/>
      <color theme="1"/>
      <name val="Arial"/>
      <family val="2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79998168889431442"/>
        <bgColor theme="4" tint="0.79998168889431442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8">
    <xf numFmtId="0" fontId="0" fillId="0" borderId="0" xfId="0"/>
    <xf numFmtId="0" fontId="3" fillId="0" borderId="0" xfId="0" applyFont="1" applyAlignment="1">
      <alignment wrapText="1"/>
    </xf>
    <xf numFmtId="0" fontId="3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vertical="center" wrapText="1"/>
    </xf>
    <xf numFmtId="4" fontId="7" fillId="0" borderId="4" xfId="0" applyNumberFormat="1" applyFont="1" applyBorder="1" applyAlignment="1">
      <alignment vertical="center" wrapText="1"/>
    </xf>
    <xf numFmtId="4" fontId="7" fillId="0" borderId="5" xfId="0" applyNumberFormat="1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4" fontId="3" fillId="0" borderId="1" xfId="1" applyNumberFormat="1" applyFont="1" applyBorder="1" applyAlignment="1">
      <alignment horizontal="right" vertical="center" wrapText="1"/>
    </xf>
    <xf numFmtId="4" fontId="3" fillId="0" borderId="1" xfId="1" applyNumberFormat="1" applyFont="1" applyBorder="1" applyAlignment="1">
      <alignment horizontal="right" vertical="center"/>
    </xf>
    <xf numFmtId="0" fontId="9" fillId="0" borderId="0" xfId="0" applyFont="1" applyAlignment="1">
      <alignment vertical="center" wrapText="1"/>
    </xf>
    <xf numFmtId="4" fontId="7" fillId="0" borderId="0" xfId="0" applyNumberFormat="1" applyFont="1" applyAlignment="1">
      <alignment vertical="center" wrapText="1"/>
    </xf>
    <xf numFmtId="0" fontId="6" fillId="3" borderId="1" xfId="0" applyFont="1" applyFill="1" applyBorder="1" applyAlignment="1">
      <alignment horizontal="center" vertical="center" wrapText="1"/>
    </xf>
    <xf numFmtId="4" fontId="6" fillId="3" borderId="6" xfId="1" applyNumberFormat="1" applyFont="1" applyFill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43" fontId="3" fillId="0" borderId="0" xfId="1" applyFont="1" applyAlignment="1">
      <alignment horizontal="right" vertical="center" wrapText="1"/>
    </xf>
    <xf numFmtId="43" fontId="3" fillId="0" borderId="0" xfId="1" applyFont="1" applyAlignment="1">
      <alignment horizontal="right" vertical="center"/>
    </xf>
    <xf numFmtId="0" fontId="9" fillId="0" borderId="0" xfId="0" applyFont="1" applyAlignment="1">
      <alignment horizontal="left" vertical="center" wrapText="1"/>
    </xf>
    <xf numFmtId="43" fontId="9" fillId="0" borderId="0" xfId="1" applyFont="1" applyBorder="1" applyAlignment="1">
      <alignment horizontal="right" vertical="center" wrapText="1"/>
    </xf>
    <xf numFmtId="43" fontId="3" fillId="0" borderId="0" xfId="1" applyFont="1" applyBorder="1" applyAlignment="1">
      <alignment horizontal="right" vertical="center" wrapText="1"/>
    </xf>
    <xf numFmtId="4" fontId="7" fillId="0" borderId="0" xfId="1" applyNumberFormat="1" applyFont="1" applyBorder="1" applyAlignment="1">
      <alignment horizontal="right" vertical="center"/>
    </xf>
    <xf numFmtId="4" fontId="3" fillId="0" borderId="0" xfId="1" applyNumberFormat="1" applyFont="1" applyBorder="1" applyAlignment="1">
      <alignment horizontal="right" vertical="center"/>
    </xf>
    <xf numFmtId="4" fontId="3" fillId="0" borderId="1" xfId="1" applyNumberFormat="1" applyFont="1" applyBorder="1" applyAlignment="1">
      <alignment vertical="center" wrapText="1"/>
    </xf>
    <xf numFmtId="4" fontId="3" fillId="0" borderId="1" xfId="1" applyNumberFormat="1" applyFont="1" applyBorder="1" applyAlignment="1">
      <alignment vertical="center"/>
    </xf>
    <xf numFmtId="0" fontId="9" fillId="3" borderId="1" xfId="0" applyFont="1" applyFill="1" applyBorder="1" applyAlignment="1">
      <alignment horizontal="left" vertical="center" wrapText="1"/>
    </xf>
    <xf numFmtId="4" fontId="6" fillId="3" borderId="1" xfId="1" applyNumberFormat="1" applyFont="1" applyFill="1" applyBorder="1" applyAlignment="1">
      <alignment vertical="center" wrapText="1"/>
    </xf>
    <xf numFmtId="43" fontId="3" fillId="0" borderId="0" xfId="1" applyFont="1" applyAlignment="1"/>
    <xf numFmtId="0" fontId="7" fillId="2" borderId="1" xfId="0" applyFont="1" applyFill="1" applyBorder="1" applyAlignment="1">
      <alignment horizontal="left" vertical="center" wrapText="1"/>
    </xf>
    <xf numFmtId="43" fontId="6" fillId="2" borderId="6" xfId="1" applyFont="1" applyFill="1" applyBorder="1" applyAlignment="1">
      <alignment vertical="center" wrapText="1"/>
    </xf>
    <xf numFmtId="0" fontId="2" fillId="0" borderId="0" xfId="0" applyFont="1"/>
    <xf numFmtId="0" fontId="0" fillId="0" borderId="0" xfId="0" applyAlignment="1">
      <alignment horizontal="left"/>
    </xf>
    <xf numFmtId="43" fontId="3" fillId="0" borderId="0" xfId="0" applyNumberFormat="1" applyFont="1"/>
    <xf numFmtId="4" fontId="7" fillId="0" borderId="9" xfId="0" applyNumberFormat="1" applyFont="1" applyBorder="1" applyAlignment="1">
      <alignment vertical="center" wrapText="1"/>
    </xf>
    <xf numFmtId="43" fontId="0" fillId="0" borderId="0" xfId="1" applyFont="1"/>
    <xf numFmtId="43" fontId="3" fillId="0" borderId="0" xfId="1" applyFont="1"/>
    <xf numFmtId="43" fontId="4" fillId="0" borderId="0" xfId="1" applyFont="1" applyAlignment="1">
      <alignment horizontal="center"/>
    </xf>
    <xf numFmtId="43" fontId="8" fillId="2" borderId="1" xfId="1" applyFont="1" applyFill="1" applyBorder="1" applyAlignment="1">
      <alignment horizontal="center" vertical="center" wrapText="1"/>
    </xf>
    <xf numFmtId="43" fontId="7" fillId="2" borderId="1" xfId="1" applyFont="1" applyFill="1" applyBorder="1" applyAlignment="1">
      <alignment horizontal="center" vertical="center" wrapText="1"/>
    </xf>
    <xf numFmtId="43" fontId="7" fillId="0" borderId="4" xfId="1" applyFont="1" applyBorder="1" applyAlignment="1">
      <alignment vertical="center" wrapText="1"/>
    </xf>
    <xf numFmtId="43" fontId="0" fillId="0" borderId="1" xfId="1" applyFont="1" applyBorder="1" applyAlignment="1">
      <alignment vertical="center" wrapText="1"/>
    </xf>
    <xf numFmtId="43" fontId="3" fillId="0" borderId="1" xfId="1" applyFont="1" applyBorder="1" applyAlignment="1">
      <alignment horizontal="right" vertical="center" wrapText="1"/>
    </xf>
    <xf numFmtId="43" fontId="3" fillId="0" borderId="1" xfId="1" applyFont="1" applyBorder="1" applyAlignment="1">
      <alignment horizontal="right" vertical="center"/>
    </xf>
    <xf numFmtId="43" fontId="0" fillId="0" borderId="1" xfId="1" applyFont="1" applyBorder="1"/>
    <xf numFmtId="43" fontId="7" fillId="0" borderId="0" xfId="1" applyFont="1" applyAlignment="1">
      <alignment vertical="center" wrapText="1"/>
    </xf>
    <xf numFmtId="43" fontId="6" fillId="3" borderId="6" xfId="1" applyFont="1" applyFill="1" applyBorder="1" applyAlignment="1">
      <alignment horizontal="right" vertical="center" wrapText="1"/>
    </xf>
    <xf numFmtId="43" fontId="0" fillId="0" borderId="0" xfId="1" applyFont="1" applyAlignment="1">
      <alignment vertical="center" wrapText="1"/>
    </xf>
    <xf numFmtId="43" fontId="2" fillId="0" borderId="0" xfId="1" applyFont="1" applyAlignment="1">
      <alignment vertical="center" wrapText="1"/>
    </xf>
    <xf numFmtId="43" fontId="7" fillId="0" borderId="0" xfId="1" applyFont="1" applyBorder="1" applyAlignment="1">
      <alignment horizontal="right" vertical="center"/>
    </xf>
    <xf numFmtId="43" fontId="3" fillId="0" borderId="0" xfId="1" applyFont="1" applyBorder="1" applyAlignment="1">
      <alignment horizontal="right" vertical="center"/>
    </xf>
    <xf numFmtId="43" fontId="3" fillId="0" borderId="1" xfId="1" applyFont="1" applyBorder="1" applyAlignment="1">
      <alignment vertical="center" wrapText="1"/>
    </xf>
    <xf numFmtId="43" fontId="6" fillId="3" borderId="1" xfId="1" applyFont="1" applyFill="1" applyBorder="1" applyAlignment="1">
      <alignment vertical="center" wrapText="1"/>
    </xf>
    <xf numFmtId="43" fontId="6" fillId="0" borderId="0" xfId="1" applyFont="1" applyAlignment="1">
      <alignment horizontal="center"/>
    </xf>
    <xf numFmtId="4" fontId="7" fillId="0" borderId="1" xfId="0" applyNumberFormat="1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43" fontId="7" fillId="0" borderId="1" xfId="1" applyFont="1" applyBorder="1" applyAlignment="1">
      <alignment vertical="center" wrapText="1"/>
    </xf>
    <xf numFmtId="43" fontId="10" fillId="0" borderId="1" xfId="1" applyFont="1" applyBorder="1" applyAlignment="1">
      <alignment vertical="center" wrapText="1"/>
    </xf>
    <xf numFmtId="43" fontId="10" fillId="0" borderId="1" xfId="1" applyFont="1" applyBorder="1"/>
    <xf numFmtId="0" fontId="9" fillId="0" borderId="2" xfId="0" applyFont="1" applyBorder="1" applyAlignment="1">
      <alignment horizontal="left" vertical="center" wrapText="1"/>
    </xf>
    <xf numFmtId="0" fontId="6" fillId="0" borderId="0" xfId="0" applyFont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3" fillId="0" borderId="8" xfId="0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24182</xdr:colOff>
      <xdr:row>0</xdr:row>
      <xdr:rowOff>104775</xdr:rowOff>
    </xdr:from>
    <xdr:to>
      <xdr:col>7</xdr:col>
      <xdr:colOff>546567</xdr:colOff>
      <xdr:row>5</xdr:row>
      <xdr:rowOff>66675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01307" y="104775"/>
          <a:ext cx="1586010" cy="9144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104</xdr:row>
      <xdr:rowOff>0</xdr:rowOff>
    </xdr:from>
    <xdr:to>
      <xdr:col>1</xdr:col>
      <xdr:colOff>0</xdr:colOff>
      <xdr:row>104</xdr:row>
      <xdr:rowOff>1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CxnSpPr/>
      </xdr:nvCxnSpPr>
      <xdr:spPr>
        <a:xfrm flipV="1">
          <a:off x="2571750" y="26641425"/>
          <a:ext cx="0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P106"/>
  <sheetViews>
    <sheetView tabSelected="1" zoomScale="120" zoomScaleNormal="120" workbookViewId="0">
      <selection activeCell="L78" sqref="L78"/>
    </sheetView>
  </sheetViews>
  <sheetFormatPr baseColWidth="10" defaultRowHeight="15" x14ac:dyDescent="0.25"/>
  <cols>
    <col min="1" max="1" width="37.5703125" customWidth="1"/>
    <col min="2" max="2" width="16.42578125" style="36" customWidth="1"/>
    <col min="3" max="3" width="17.28515625" style="36" bestFit="1" customWidth="1"/>
    <col min="4" max="7" width="16" style="36" bestFit="1" customWidth="1"/>
    <col min="8" max="14" width="16" bestFit="1" customWidth="1"/>
    <col min="15" max="15" width="15" customWidth="1"/>
    <col min="16" max="16" width="17.28515625" bestFit="1" customWidth="1"/>
  </cols>
  <sheetData>
    <row r="3" spans="1:16" x14ac:dyDescent="0.25">
      <c r="A3" s="1"/>
      <c r="D3" s="37"/>
      <c r="E3" s="37"/>
      <c r="F3" s="37"/>
      <c r="G3" s="37"/>
      <c r="H3" s="2"/>
      <c r="I3" s="2"/>
      <c r="J3" s="2"/>
      <c r="K3" s="2"/>
      <c r="L3" s="2"/>
      <c r="M3" s="2"/>
      <c r="N3" s="2"/>
      <c r="O3" s="2"/>
      <c r="P3" s="2"/>
    </row>
    <row r="4" spans="1:16" x14ac:dyDescent="0.25">
      <c r="A4" s="1"/>
      <c r="D4" s="37"/>
      <c r="E4" s="37"/>
      <c r="F4" s="37"/>
      <c r="G4" s="37"/>
      <c r="H4" s="2"/>
      <c r="I4" s="2"/>
      <c r="J4" s="2"/>
      <c r="K4" s="2"/>
      <c r="L4" s="2"/>
      <c r="M4" s="2"/>
      <c r="N4" s="2"/>
      <c r="O4" s="2"/>
      <c r="P4" s="2"/>
    </row>
    <row r="5" spans="1:16" x14ac:dyDescent="0.25">
      <c r="A5" s="1"/>
      <c r="D5" s="37"/>
      <c r="E5" s="37"/>
      <c r="F5" s="37"/>
      <c r="G5" s="37"/>
      <c r="H5" s="2"/>
      <c r="I5" s="2"/>
      <c r="J5" s="2"/>
      <c r="K5" s="2"/>
      <c r="L5" s="2"/>
      <c r="M5" s="2"/>
      <c r="N5" s="2"/>
      <c r="O5" s="2"/>
      <c r="P5" s="2"/>
    </row>
    <row r="6" spans="1:16" x14ac:dyDescent="0.25">
      <c r="A6" s="1"/>
      <c r="D6" s="37"/>
      <c r="E6" s="37"/>
      <c r="F6" s="37"/>
      <c r="G6" s="37"/>
      <c r="H6" s="2"/>
      <c r="I6" s="2"/>
      <c r="J6" s="2"/>
      <c r="K6" s="2"/>
      <c r="L6" s="2"/>
      <c r="M6" s="2"/>
      <c r="N6" s="2"/>
      <c r="O6" s="2"/>
      <c r="P6" s="2"/>
    </row>
    <row r="7" spans="1:16" ht="15.75" x14ac:dyDescent="0.25">
      <c r="A7" s="65" t="s">
        <v>0</v>
      </c>
      <c r="B7" s="65"/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</row>
    <row r="8" spans="1:16" ht="15.75" x14ac:dyDescent="0.25">
      <c r="A8" s="65" t="s">
        <v>1</v>
      </c>
      <c r="B8" s="65"/>
      <c r="C8" s="65"/>
      <c r="D8" s="65"/>
      <c r="E8" s="65"/>
      <c r="F8" s="65"/>
      <c r="G8" s="65"/>
      <c r="H8" s="65"/>
      <c r="I8" s="65"/>
      <c r="J8" s="65"/>
      <c r="K8" s="65"/>
      <c r="L8" s="65"/>
      <c r="M8" s="65"/>
      <c r="N8" s="65"/>
      <c r="O8" s="65"/>
      <c r="P8" s="65"/>
    </row>
    <row r="9" spans="1:16" ht="15.75" x14ac:dyDescent="0.25">
      <c r="A9" s="65" t="s">
        <v>107</v>
      </c>
      <c r="B9" s="65"/>
      <c r="C9" s="65"/>
      <c r="D9" s="65"/>
      <c r="E9" s="65"/>
      <c r="F9" s="65"/>
      <c r="G9" s="65"/>
      <c r="H9" s="65"/>
      <c r="I9" s="65"/>
      <c r="J9" s="65"/>
      <c r="K9" s="65"/>
      <c r="L9" s="65"/>
      <c r="M9" s="65"/>
      <c r="N9" s="65"/>
      <c r="O9" s="65"/>
      <c r="P9" s="65"/>
    </row>
    <row r="10" spans="1:16" ht="15.75" x14ac:dyDescent="0.25">
      <c r="A10" s="65" t="s">
        <v>2</v>
      </c>
      <c r="B10" s="65"/>
      <c r="C10" s="65"/>
      <c r="D10" s="65"/>
      <c r="E10" s="65"/>
      <c r="F10" s="65"/>
      <c r="G10" s="65"/>
      <c r="H10" s="65"/>
      <c r="I10" s="65"/>
      <c r="J10" s="65"/>
      <c r="K10" s="65"/>
      <c r="L10" s="65"/>
      <c r="M10" s="65"/>
      <c r="N10" s="65"/>
      <c r="O10" s="65"/>
      <c r="P10" s="65"/>
    </row>
    <row r="11" spans="1:16" ht="15.75" x14ac:dyDescent="0.25">
      <c r="A11" s="66" t="s">
        <v>3</v>
      </c>
      <c r="B11" s="66"/>
      <c r="C11" s="66"/>
      <c r="D11" s="66"/>
      <c r="E11" s="66"/>
      <c r="F11" s="66"/>
      <c r="G11" s="66"/>
      <c r="H11" s="66"/>
      <c r="I11" s="66"/>
      <c r="J11" s="66"/>
      <c r="K11" s="66"/>
      <c r="L11" s="66"/>
      <c r="M11" s="66"/>
      <c r="N11" s="66"/>
      <c r="O11" s="66"/>
      <c r="P11" s="66"/>
    </row>
    <row r="12" spans="1:16" ht="15.75" x14ac:dyDescent="0.25">
      <c r="A12" s="3"/>
      <c r="B12" s="38"/>
      <c r="C12" s="38"/>
      <c r="D12" s="38"/>
      <c r="E12" s="38"/>
      <c r="F12" s="38"/>
      <c r="G12" s="38"/>
      <c r="H12" s="3"/>
      <c r="I12" s="3"/>
      <c r="J12" s="3"/>
      <c r="K12" s="3"/>
      <c r="L12" s="3"/>
      <c r="M12" s="3"/>
      <c r="N12" s="3"/>
      <c r="O12" s="3"/>
      <c r="P12" s="4"/>
    </row>
    <row r="13" spans="1:16" x14ac:dyDescent="0.25">
      <c r="A13" s="1"/>
      <c r="D13" s="63" t="s">
        <v>4</v>
      </c>
      <c r="E13" s="64"/>
      <c r="F13" s="64"/>
      <c r="G13" s="64"/>
      <c r="H13" s="64"/>
      <c r="I13" s="64"/>
      <c r="J13" s="64"/>
      <c r="K13" s="64"/>
      <c r="L13" s="64"/>
      <c r="M13" s="64"/>
      <c r="N13" s="64"/>
      <c r="O13" s="64"/>
      <c r="P13" s="2"/>
    </row>
    <row r="14" spans="1:16" ht="63" x14ac:dyDescent="0.25">
      <c r="A14" s="5" t="s">
        <v>5</v>
      </c>
      <c r="B14" s="39" t="s">
        <v>6</v>
      </c>
      <c r="C14" s="39" t="s">
        <v>7</v>
      </c>
      <c r="D14" s="39" t="s">
        <v>8</v>
      </c>
      <c r="E14" s="39" t="s">
        <v>9</v>
      </c>
      <c r="F14" s="40" t="s">
        <v>10</v>
      </c>
      <c r="G14" s="40" t="s">
        <v>11</v>
      </c>
      <c r="H14" s="5" t="s">
        <v>12</v>
      </c>
      <c r="I14" s="5" t="s">
        <v>13</v>
      </c>
      <c r="J14" s="5" t="s">
        <v>14</v>
      </c>
      <c r="K14" s="5" t="s">
        <v>15</v>
      </c>
      <c r="L14" s="5" t="s">
        <v>16</v>
      </c>
      <c r="M14" s="5" t="s">
        <v>17</v>
      </c>
      <c r="N14" s="5" t="s">
        <v>106</v>
      </c>
      <c r="O14" s="5" t="s">
        <v>105</v>
      </c>
      <c r="P14" s="6" t="s">
        <v>18</v>
      </c>
    </row>
    <row r="15" spans="1:16" x14ac:dyDescent="0.25">
      <c r="A15" s="60" t="s">
        <v>19</v>
      </c>
      <c r="B15" s="60"/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</row>
    <row r="16" spans="1:16" x14ac:dyDescent="0.25">
      <c r="A16" s="7" t="s">
        <v>20</v>
      </c>
      <c r="B16" s="41">
        <f>B17+B18+B19+B20+B21</f>
        <v>510414040</v>
      </c>
      <c r="C16" s="14">
        <f t="shared" ref="C16:M16" si="0">C17+C18+C19+C20+C21</f>
        <v>539914040</v>
      </c>
      <c r="D16" s="41">
        <f>D17+D18+D19+D20+D21</f>
        <v>34941365.479999997</v>
      </c>
      <c r="E16" s="41">
        <f>E17+E18+E19+E20+E21</f>
        <v>34653484.530000001</v>
      </c>
      <c r="F16" s="41">
        <f>F17+F18+F19+F20+F21</f>
        <v>34976634.210000001</v>
      </c>
      <c r="G16" s="41">
        <f t="shared" si="0"/>
        <v>35023596.599999994</v>
      </c>
      <c r="H16" s="8">
        <f t="shared" si="0"/>
        <v>34783505.049999997</v>
      </c>
      <c r="I16" s="8">
        <f t="shared" si="0"/>
        <v>33896166.909999996</v>
      </c>
      <c r="J16" s="8">
        <f t="shared" si="0"/>
        <v>34995112.079999998</v>
      </c>
      <c r="K16" s="8">
        <f t="shared" si="0"/>
        <v>38538942.089999996</v>
      </c>
      <c r="L16" s="8">
        <f t="shared" si="0"/>
        <v>74296727.770000011</v>
      </c>
      <c r="M16" s="8">
        <f t="shared" si="0"/>
        <v>43655087.510000005</v>
      </c>
      <c r="N16" s="8">
        <f t="shared" ref="N16" si="1">N17+N18+N19+N20+N21</f>
        <v>41793773.090000004</v>
      </c>
      <c r="O16" s="8">
        <f t="shared" ref="O16" si="2">O17+O18+O19+O20+O21</f>
        <v>0</v>
      </c>
      <c r="P16" s="9">
        <f>D16+E16+F16+G16+H16+I16+J16+K16+L16+M16+N16+O16</f>
        <v>441554395.32000005</v>
      </c>
    </row>
    <row r="17" spans="1:16" x14ac:dyDescent="0.25">
      <c r="A17" s="10" t="s">
        <v>21</v>
      </c>
      <c r="B17" s="58">
        <v>401817471</v>
      </c>
      <c r="C17" s="58">
        <v>424623044</v>
      </c>
      <c r="D17" s="43">
        <v>30299716.84</v>
      </c>
      <c r="E17" s="43">
        <v>30047716.84</v>
      </c>
      <c r="F17" s="44">
        <v>30416722.649999999</v>
      </c>
      <c r="G17" s="44">
        <v>30454057.079999998</v>
      </c>
      <c r="H17" s="44">
        <v>29675616.84</v>
      </c>
      <c r="I17" s="44">
        <v>29310643.350000001</v>
      </c>
      <c r="J17" s="44">
        <v>30343933.510000002</v>
      </c>
      <c r="K17" s="44">
        <v>33347976.379999999</v>
      </c>
      <c r="L17" s="44">
        <v>41649715.100000001</v>
      </c>
      <c r="M17" s="44">
        <v>35010573.780000001</v>
      </c>
      <c r="N17" s="44">
        <v>36049508.340000004</v>
      </c>
      <c r="O17" s="12"/>
      <c r="P17" s="9">
        <f>D17+E17+F17+G17+H17+I17+J17+K17+L17+M17+N17+O17</f>
        <v>356606180.71000004</v>
      </c>
    </row>
    <row r="18" spans="1:16" x14ac:dyDescent="0.25">
      <c r="A18" s="10" t="s">
        <v>22</v>
      </c>
      <c r="B18" s="58">
        <v>44413267</v>
      </c>
      <c r="C18" s="58">
        <v>48191340</v>
      </c>
      <c r="D18" s="43">
        <v>0</v>
      </c>
      <c r="E18" s="44">
        <v>0</v>
      </c>
      <c r="F18" s="44">
        <v>0</v>
      </c>
      <c r="G18" s="44">
        <v>24690.59</v>
      </c>
      <c r="H18" s="44">
        <v>559653.48</v>
      </c>
      <c r="I18" s="44">
        <v>50000</v>
      </c>
      <c r="J18" s="43">
        <v>0</v>
      </c>
      <c r="K18" s="43">
        <v>0</v>
      </c>
      <c r="L18" s="44">
        <v>26738716.079999998</v>
      </c>
      <c r="M18" s="44">
        <v>3137974.38</v>
      </c>
      <c r="N18" s="44">
        <v>215120.35</v>
      </c>
      <c r="O18" s="12"/>
      <c r="P18" s="9">
        <f>D18+E18+F18+G18+H18+I18+J18+K18+L18+M18+N18+O18</f>
        <v>30726154.879999999</v>
      </c>
    </row>
    <row r="19" spans="1:16" ht="24" x14ac:dyDescent="0.25">
      <c r="A19" s="10" t="s">
        <v>23</v>
      </c>
      <c r="B19" s="58">
        <v>100000</v>
      </c>
      <c r="C19" s="58">
        <v>100000</v>
      </c>
      <c r="D19" s="43">
        <v>0</v>
      </c>
      <c r="E19" s="44">
        <v>0</v>
      </c>
      <c r="F19" s="44">
        <v>0</v>
      </c>
      <c r="G19" s="44">
        <v>0</v>
      </c>
      <c r="H19" s="43">
        <v>0</v>
      </c>
      <c r="I19" s="44">
        <v>17949.900000000001</v>
      </c>
      <c r="J19" s="43">
        <v>0</v>
      </c>
      <c r="K19" s="43">
        <v>0</v>
      </c>
      <c r="L19" s="43">
        <v>0</v>
      </c>
      <c r="M19" s="43">
        <v>0</v>
      </c>
      <c r="N19" s="43">
        <v>0</v>
      </c>
      <c r="O19" s="43">
        <v>0</v>
      </c>
      <c r="P19" s="9">
        <f t="shared" ref="P19:P80" si="3">D19+E19+F19+G19+H19+I19+J19+K19+L19+M19+N19+O19</f>
        <v>17949.900000000001</v>
      </c>
    </row>
    <row r="20" spans="1:16" ht="24" x14ac:dyDescent="0.25">
      <c r="A20" s="10" t="s">
        <v>24</v>
      </c>
      <c r="B20" s="58">
        <v>0</v>
      </c>
      <c r="C20" s="59">
        <v>0</v>
      </c>
      <c r="D20" s="43">
        <v>0</v>
      </c>
      <c r="E20" s="44">
        <v>0</v>
      </c>
      <c r="F20" s="44">
        <v>0</v>
      </c>
      <c r="G20" s="44">
        <v>0</v>
      </c>
      <c r="H20" s="43">
        <v>0</v>
      </c>
      <c r="I20" s="44">
        <v>0</v>
      </c>
      <c r="J20" s="43">
        <v>0</v>
      </c>
      <c r="K20" s="43">
        <v>0</v>
      </c>
      <c r="L20" s="43">
        <v>0</v>
      </c>
      <c r="M20" s="43">
        <v>0</v>
      </c>
      <c r="N20" s="43">
        <v>0</v>
      </c>
      <c r="O20" s="43">
        <v>0</v>
      </c>
      <c r="P20" s="9">
        <f t="shared" si="3"/>
        <v>0</v>
      </c>
    </row>
    <row r="21" spans="1:16" ht="24" x14ac:dyDescent="0.25">
      <c r="A21" s="10" t="s">
        <v>25</v>
      </c>
      <c r="B21" s="58">
        <v>64083302</v>
      </c>
      <c r="C21" s="58">
        <v>66999656</v>
      </c>
      <c r="D21" s="43">
        <v>4641648.6399999997</v>
      </c>
      <c r="E21" s="43">
        <v>4605767.6900000004</v>
      </c>
      <c r="F21" s="44">
        <v>4559911.5599999996</v>
      </c>
      <c r="G21" s="44">
        <v>4544848.93</v>
      </c>
      <c r="H21" s="12">
        <v>4548234.7300000004</v>
      </c>
      <c r="I21" s="44">
        <v>4517573.66</v>
      </c>
      <c r="J21" s="44">
        <v>4651178.57</v>
      </c>
      <c r="K21" s="44">
        <v>5190965.71</v>
      </c>
      <c r="L21" s="44">
        <v>5908296.5899999999</v>
      </c>
      <c r="M21" s="44">
        <v>5506539.3499999996</v>
      </c>
      <c r="N21" s="44">
        <v>5529144.4000000004</v>
      </c>
      <c r="O21" s="12"/>
      <c r="P21" s="9">
        <f t="shared" si="3"/>
        <v>54204109.829999998</v>
      </c>
    </row>
    <row r="22" spans="1:16" x14ac:dyDescent="0.25">
      <c r="A22" s="56" t="s">
        <v>26</v>
      </c>
      <c r="B22" s="57">
        <f>B23+B24+B25+B26+B27+B28+B29+B30+B31</f>
        <v>48229498</v>
      </c>
      <c r="C22" s="55">
        <f t="shared" ref="C22:O22" si="4">C23+C24+C25+C26+C27+C28+C29+C30+C31</f>
        <v>62408398</v>
      </c>
      <c r="D22" s="57">
        <f>D23+D24+D25+D26+D27+D28+D29+D30+D31</f>
        <v>2324436.5699999998</v>
      </c>
      <c r="E22" s="57">
        <f>E23+E24+E25+E26+E27+E28+E29+E30+E31</f>
        <v>596200.32999999996</v>
      </c>
      <c r="F22" s="57">
        <f t="shared" si="4"/>
        <v>3409157.3</v>
      </c>
      <c r="G22" s="57">
        <f t="shared" si="4"/>
        <v>1839191.73</v>
      </c>
      <c r="H22" s="55">
        <f t="shared" si="4"/>
        <v>1612082.9400000002</v>
      </c>
      <c r="I22" s="55">
        <f t="shared" si="4"/>
        <v>4533849.55</v>
      </c>
      <c r="J22" s="55">
        <f t="shared" si="4"/>
        <v>4587150.45</v>
      </c>
      <c r="K22" s="55">
        <f t="shared" si="4"/>
        <v>3806305.3</v>
      </c>
      <c r="L22" s="55">
        <f t="shared" si="4"/>
        <v>9797469.1899999995</v>
      </c>
      <c r="M22" s="55">
        <f t="shared" si="4"/>
        <v>3601427.6100000003</v>
      </c>
      <c r="N22" s="55">
        <f t="shared" si="4"/>
        <v>810248.6399999999</v>
      </c>
      <c r="O22" s="55">
        <f t="shared" si="4"/>
        <v>0</v>
      </c>
      <c r="P22" s="9">
        <f t="shared" si="3"/>
        <v>36917519.609999999</v>
      </c>
    </row>
    <row r="23" spans="1:16" x14ac:dyDescent="0.25">
      <c r="A23" s="10" t="s">
        <v>27</v>
      </c>
      <c r="B23" s="58">
        <v>17488400</v>
      </c>
      <c r="C23" s="58">
        <v>17488400</v>
      </c>
      <c r="D23" s="43">
        <v>2324436.5699999998</v>
      </c>
      <c r="E23" s="43">
        <v>197470.84</v>
      </c>
      <c r="F23" s="44">
        <v>2906182.71</v>
      </c>
      <c r="G23" s="44">
        <v>1443313.66</v>
      </c>
      <c r="H23" s="12">
        <v>1399429.1200000001</v>
      </c>
      <c r="I23" s="12">
        <v>2548671.91</v>
      </c>
      <c r="J23" s="12">
        <v>1368936.05</v>
      </c>
      <c r="K23" s="12">
        <v>539959.41</v>
      </c>
      <c r="L23" s="12">
        <v>1510428.07</v>
      </c>
      <c r="M23" s="12">
        <v>1006771.61</v>
      </c>
      <c r="N23" s="12">
        <v>287348.19</v>
      </c>
      <c r="O23" s="12"/>
      <c r="P23" s="9">
        <f t="shared" si="3"/>
        <v>15532948.139999999</v>
      </c>
    </row>
    <row r="24" spans="1:16" ht="24" x14ac:dyDescent="0.25">
      <c r="A24" s="10" t="s">
        <v>28</v>
      </c>
      <c r="B24" s="58">
        <v>650000</v>
      </c>
      <c r="C24" s="58">
        <v>1088925</v>
      </c>
      <c r="D24" s="43">
        <v>0</v>
      </c>
      <c r="E24" s="44">
        <v>0</v>
      </c>
      <c r="F24" s="44">
        <v>0</v>
      </c>
      <c r="G24" s="44">
        <v>158892.19</v>
      </c>
      <c r="H24" s="43">
        <v>0</v>
      </c>
      <c r="I24" s="12">
        <v>129800</v>
      </c>
      <c r="J24" s="43">
        <v>0</v>
      </c>
      <c r="K24" s="12">
        <v>158892.19</v>
      </c>
      <c r="L24" s="12">
        <v>96792.19</v>
      </c>
      <c r="M24" s="12">
        <v>422550.09</v>
      </c>
      <c r="N24" s="43">
        <v>0</v>
      </c>
      <c r="O24" s="43">
        <v>0</v>
      </c>
      <c r="P24" s="9">
        <f t="shared" si="3"/>
        <v>966926.66000000015</v>
      </c>
    </row>
    <row r="25" spans="1:16" x14ac:dyDescent="0.25">
      <c r="A25" s="10" t="s">
        <v>29</v>
      </c>
      <c r="B25" s="58">
        <v>3378000</v>
      </c>
      <c r="C25" s="58">
        <v>3378000</v>
      </c>
      <c r="D25" s="43">
        <v>0</v>
      </c>
      <c r="E25" s="43">
        <v>24750</v>
      </c>
      <c r="F25" s="44">
        <v>327250</v>
      </c>
      <c r="G25" s="44">
        <v>25250</v>
      </c>
      <c r="H25" s="12">
        <v>19450</v>
      </c>
      <c r="I25" s="12">
        <v>148556.96</v>
      </c>
      <c r="J25" s="43">
        <v>0</v>
      </c>
      <c r="K25" s="12">
        <v>1066261.5</v>
      </c>
      <c r="L25" s="12">
        <v>37867.5</v>
      </c>
      <c r="M25" s="12">
        <v>498446.28</v>
      </c>
      <c r="N25" s="43">
        <v>0</v>
      </c>
      <c r="O25" s="12"/>
      <c r="P25" s="9">
        <f t="shared" si="3"/>
        <v>2147832.2400000002</v>
      </c>
    </row>
    <row r="26" spans="1:16" x14ac:dyDescent="0.25">
      <c r="A26" s="10" t="s">
        <v>30</v>
      </c>
      <c r="B26" s="58">
        <v>100000</v>
      </c>
      <c r="C26" s="58">
        <v>203000</v>
      </c>
      <c r="D26" s="43">
        <v>0</v>
      </c>
      <c r="E26" s="44">
        <v>0</v>
      </c>
      <c r="F26" s="44">
        <v>0</v>
      </c>
      <c r="G26" s="44">
        <v>0</v>
      </c>
      <c r="H26" s="43">
        <v>0</v>
      </c>
      <c r="I26" s="12">
        <v>0</v>
      </c>
      <c r="J26" s="12">
        <v>203000</v>
      </c>
      <c r="K26" s="43">
        <v>0</v>
      </c>
      <c r="L26" s="43">
        <v>0</v>
      </c>
      <c r="M26" s="12">
        <v>136800</v>
      </c>
      <c r="N26" s="43">
        <v>0</v>
      </c>
      <c r="O26" s="12"/>
      <c r="P26" s="9">
        <f t="shared" si="3"/>
        <v>339800</v>
      </c>
    </row>
    <row r="27" spans="1:16" x14ac:dyDescent="0.25">
      <c r="A27" s="10" t="s">
        <v>31</v>
      </c>
      <c r="B27" s="58">
        <v>2000000</v>
      </c>
      <c r="C27" s="58">
        <v>2000000</v>
      </c>
      <c r="D27" s="43">
        <v>0</v>
      </c>
      <c r="E27" s="44">
        <v>0</v>
      </c>
      <c r="F27" s="44">
        <v>0</v>
      </c>
      <c r="G27" s="44">
        <v>38976</v>
      </c>
      <c r="H27" s="43">
        <v>0</v>
      </c>
      <c r="I27" s="12">
        <v>59000</v>
      </c>
      <c r="J27" s="43">
        <v>0</v>
      </c>
      <c r="K27" s="12">
        <v>59000</v>
      </c>
      <c r="L27" s="12">
        <v>804623.04</v>
      </c>
      <c r="M27" s="12">
        <v>4461</v>
      </c>
      <c r="N27" s="43">
        <v>0</v>
      </c>
      <c r="O27" s="12"/>
      <c r="P27" s="9">
        <f t="shared" si="3"/>
        <v>966060.04</v>
      </c>
    </row>
    <row r="28" spans="1:16" x14ac:dyDescent="0.25">
      <c r="A28" s="10" t="s">
        <v>32</v>
      </c>
      <c r="B28" s="58">
        <v>11200000</v>
      </c>
      <c r="C28" s="58">
        <v>10482904</v>
      </c>
      <c r="D28" s="43">
        <v>0</v>
      </c>
      <c r="E28" s="44">
        <v>149779.49</v>
      </c>
      <c r="F28" s="44">
        <v>0</v>
      </c>
      <c r="G28" s="44">
        <v>0</v>
      </c>
      <c r="H28" s="43">
        <v>0</v>
      </c>
      <c r="I28" s="43">
        <v>0</v>
      </c>
      <c r="J28" s="43">
        <v>0</v>
      </c>
      <c r="K28" s="43">
        <v>0</v>
      </c>
      <c r="L28" s="12">
        <v>6670574.6299999999</v>
      </c>
      <c r="M28" s="12">
        <v>87796.81</v>
      </c>
      <c r="N28" s="43">
        <v>0</v>
      </c>
      <c r="O28" s="43">
        <v>0</v>
      </c>
      <c r="P28" s="9">
        <f t="shared" si="3"/>
        <v>6908150.9299999997</v>
      </c>
    </row>
    <row r="29" spans="1:16" ht="36" x14ac:dyDescent="0.25">
      <c r="A29" s="10" t="s">
        <v>33</v>
      </c>
      <c r="B29" s="58">
        <v>7670000</v>
      </c>
      <c r="C29" s="58">
        <v>18981487</v>
      </c>
      <c r="D29" s="43">
        <v>0</v>
      </c>
      <c r="E29" s="44">
        <v>0</v>
      </c>
      <c r="F29" s="44">
        <v>85070.59</v>
      </c>
      <c r="G29" s="44">
        <v>122373.88</v>
      </c>
      <c r="H29" s="12">
        <v>53863.519999999997</v>
      </c>
      <c r="I29" s="12">
        <v>83676.5</v>
      </c>
      <c r="J29" s="12">
        <v>783815</v>
      </c>
      <c r="K29" s="12">
        <v>1145516.2</v>
      </c>
      <c r="L29" s="12">
        <v>454762.16</v>
      </c>
      <c r="M29" s="12">
        <v>1173437.82</v>
      </c>
      <c r="N29" s="12">
        <v>390960.72</v>
      </c>
      <c r="O29" s="12"/>
      <c r="P29" s="9">
        <f t="shared" si="3"/>
        <v>4293476.3899999997</v>
      </c>
    </row>
    <row r="30" spans="1:16" ht="24" x14ac:dyDescent="0.25">
      <c r="A30" s="10" t="s">
        <v>34</v>
      </c>
      <c r="B30" s="58">
        <v>2225000</v>
      </c>
      <c r="C30" s="58">
        <v>5047584</v>
      </c>
      <c r="D30" s="43">
        <v>0</v>
      </c>
      <c r="E30" s="44">
        <v>224200</v>
      </c>
      <c r="F30" s="44">
        <v>0</v>
      </c>
      <c r="G30" s="44">
        <v>18526</v>
      </c>
      <c r="H30" s="12">
        <v>80240</v>
      </c>
      <c r="I30" s="12">
        <v>1093383.18</v>
      </c>
      <c r="J30" s="12">
        <v>2152540</v>
      </c>
      <c r="K30" s="12">
        <v>738795</v>
      </c>
      <c r="L30" s="12">
        <v>109000</v>
      </c>
      <c r="M30" s="12">
        <v>271164</v>
      </c>
      <c r="N30" s="12">
        <v>39333.33</v>
      </c>
      <c r="O30" s="12"/>
      <c r="P30" s="9">
        <f t="shared" si="3"/>
        <v>4727181.51</v>
      </c>
    </row>
    <row r="31" spans="1:16" ht="24" x14ac:dyDescent="0.25">
      <c r="A31" s="10" t="s">
        <v>35</v>
      </c>
      <c r="B31" s="58">
        <v>3518098</v>
      </c>
      <c r="C31" s="58">
        <v>3738098</v>
      </c>
      <c r="D31" s="43">
        <v>0</v>
      </c>
      <c r="E31" s="44">
        <v>0</v>
      </c>
      <c r="F31" s="44">
        <v>90654</v>
      </c>
      <c r="G31" s="44">
        <v>31860</v>
      </c>
      <c r="H31" s="12">
        <v>59100.3</v>
      </c>
      <c r="I31" s="12">
        <v>470761</v>
      </c>
      <c r="J31" s="12">
        <v>78859.399999999994</v>
      </c>
      <c r="K31" s="12">
        <v>97881</v>
      </c>
      <c r="L31" s="12">
        <v>113421.6</v>
      </c>
      <c r="M31" s="43">
        <v>0</v>
      </c>
      <c r="N31" s="12">
        <v>92606.399999999994</v>
      </c>
      <c r="O31" s="12"/>
      <c r="P31" s="9">
        <f t="shared" si="3"/>
        <v>1035143.7000000001</v>
      </c>
    </row>
    <row r="32" spans="1:16" x14ac:dyDescent="0.25">
      <c r="A32" s="13" t="s">
        <v>36</v>
      </c>
      <c r="B32" s="46">
        <f>B33+B34+B35+B36+B37+B38+B39+B40+B41</f>
        <v>95939220</v>
      </c>
      <c r="C32" s="14">
        <f t="shared" ref="C32:O32" si="5">C33+C34+C35+C36+C37+C38+C39+C40+C41</f>
        <v>89466320</v>
      </c>
      <c r="D32" s="14">
        <f t="shared" si="5"/>
        <v>0</v>
      </c>
      <c r="E32" s="46">
        <f>E33+E34+E35+E36+E37+E38+E39+E40+E41</f>
        <v>0</v>
      </c>
      <c r="F32" s="46">
        <f t="shared" si="5"/>
        <v>7582919.6299999999</v>
      </c>
      <c r="G32" s="46">
        <f t="shared" si="5"/>
        <v>3540368.55</v>
      </c>
      <c r="H32" s="14">
        <f t="shared" si="5"/>
        <v>947035</v>
      </c>
      <c r="I32" s="14">
        <f t="shared" si="5"/>
        <v>567796.49</v>
      </c>
      <c r="J32" s="14">
        <f t="shared" si="5"/>
        <v>11469347.120000001</v>
      </c>
      <c r="K32" s="14">
        <f t="shared" si="5"/>
        <v>16947858.050000001</v>
      </c>
      <c r="L32" s="14">
        <f t="shared" si="5"/>
        <v>1081133.79</v>
      </c>
      <c r="M32" s="14">
        <f t="shared" si="5"/>
        <v>1521970</v>
      </c>
      <c r="N32" s="14">
        <f t="shared" si="5"/>
        <v>10813946.360000001</v>
      </c>
      <c r="O32" s="14">
        <f t="shared" si="5"/>
        <v>0</v>
      </c>
      <c r="P32" s="9">
        <f t="shared" si="3"/>
        <v>54472374.990000002</v>
      </c>
    </row>
    <row r="33" spans="1:16" ht="24" x14ac:dyDescent="0.25">
      <c r="A33" s="10" t="s">
        <v>37</v>
      </c>
      <c r="B33" s="58">
        <v>3039241</v>
      </c>
      <c r="C33" s="58">
        <v>4339241</v>
      </c>
      <c r="D33" s="44">
        <v>0</v>
      </c>
      <c r="E33" s="44">
        <v>0</v>
      </c>
      <c r="F33" s="44">
        <v>14160</v>
      </c>
      <c r="G33" s="44">
        <v>819993.72</v>
      </c>
      <c r="H33" s="44">
        <v>83806</v>
      </c>
      <c r="I33" s="44">
        <v>46940</v>
      </c>
      <c r="J33" s="12">
        <v>10490</v>
      </c>
      <c r="K33" s="12">
        <v>218029.72</v>
      </c>
      <c r="L33" s="12">
        <v>99147.65</v>
      </c>
      <c r="M33" s="12">
        <v>468232.56</v>
      </c>
      <c r="N33" s="12">
        <v>376273.54</v>
      </c>
      <c r="O33" s="12"/>
      <c r="P33" s="9">
        <f t="shared" si="3"/>
        <v>2137073.19</v>
      </c>
    </row>
    <row r="34" spans="1:16" x14ac:dyDescent="0.25">
      <c r="A34" s="10" t="s">
        <v>38</v>
      </c>
      <c r="B34" s="58">
        <v>2276186</v>
      </c>
      <c r="C34" s="58">
        <v>1276186</v>
      </c>
      <c r="D34" s="44">
        <v>0</v>
      </c>
      <c r="E34" s="44">
        <v>0</v>
      </c>
      <c r="F34" s="44">
        <v>87400.24</v>
      </c>
      <c r="G34" s="44">
        <v>0</v>
      </c>
      <c r="H34" s="43">
        <v>0</v>
      </c>
      <c r="I34" s="43">
        <v>0</v>
      </c>
      <c r="J34" s="43">
        <v>0</v>
      </c>
      <c r="K34" s="12">
        <v>16800</v>
      </c>
      <c r="L34" s="43">
        <v>0</v>
      </c>
      <c r="M34" s="12">
        <v>70173.97</v>
      </c>
      <c r="N34" s="12">
        <v>117883.98</v>
      </c>
      <c r="O34" s="12"/>
      <c r="P34" s="9">
        <f t="shared" si="3"/>
        <v>292258.19</v>
      </c>
    </row>
    <row r="35" spans="1:16" ht="24" x14ac:dyDescent="0.25">
      <c r="A35" s="10" t="s">
        <v>39</v>
      </c>
      <c r="B35" s="58">
        <v>1950000</v>
      </c>
      <c r="C35" s="58">
        <v>1850000</v>
      </c>
      <c r="D35" s="44">
        <v>0</v>
      </c>
      <c r="E35" s="44">
        <v>0</v>
      </c>
      <c r="F35" s="44">
        <v>194641</v>
      </c>
      <c r="G35" s="44">
        <v>267476.49</v>
      </c>
      <c r="H35" s="43">
        <v>0</v>
      </c>
      <c r="I35" s="43">
        <v>0</v>
      </c>
      <c r="J35" s="12">
        <v>267871.8</v>
      </c>
      <c r="K35" s="43">
        <v>0</v>
      </c>
      <c r="L35" s="12">
        <v>231740.2</v>
      </c>
      <c r="M35" s="12">
        <v>159111.20000000001</v>
      </c>
      <c r="N35" s="43">
        <v>0</v>
      </c>
      <c r="O35" s="12"/>
      <c r="P35" s="9">
        <f t="shared" si="3"/>
        <v>1120840.69</v>
      </c>
    </row>
    <row r="36" spans="1:16" x14ac:dyDescent="0.25">
      <c r="A36" s="10" t="s">
        <v>40</v>
      </c>
      <c r="B36" s="58">
        <v>7262500</v>
      </c>
      <c r="C36" s="58">
        <v>17940056</v>
      </c>
      <c r="D36" s="44">
        <v>0</v>
      </c>
      <c r="E36" s="44">
        <v>0</v>
      </c>
      <c r="F36" s="44">
        <v>15517</v>
      </c>
      <c r="G36" s="44">
        <v>455171.33</v>
      </c>
      <c r="H36" s="43">
        <v>0</v>
      </c>
      <c r="I36" s="44">
        <v>4780.2</v>
      </c>
      <c r="J36" s="12">
        <v>10937050</v>
      </c>
      <c r="K36" s="12">
        <v>52657.2</v>
      </c>
      <c r="L36" s="12">
        <v>258354.25</v>
      </c>
      <c r="M36" s="12">
        <v>668580</v>
      </c>
      <c r="N36" s="43">
        <v>0</v>
      </c>
      <c r="O36" s="12"/>
      <c r="P36" s="9">
        <f t="shared" si="3"/>
        <v>12392109.979999999</v>
      </c>
    </row>
    <row r="37" spans="1:16" ht="24" x14ac:dyDescent="0.25">
      <c r="A37" s="10" t="s">
        <v>41</v>
      </c>
      <c r="B37" s="58">
        <v>1985000</v>
      </c>
      <c r="C37" s="58">
        <v>1141000</v>
      </c>
      <c r="D37" s="44">
        <v>0</v>
      </c>
      <c r="E37" s="44">
        <v>0</v>
      </c>
      <c r="F37" s="44">
        <v>0</v>
      </c>
      <c r="G37" s="44">
        <v>206000</v>
      </c>
      <c r="H37" s="43">
        <v>0</v>
      </c>
      <c r="I37" s="43">
        <v>0</v>
      </c>
      <c r="J37" s="43">
        <v>0</v>
      </c>
      <c r="K37" s="43">
        <v>193968.4</v>
      </c>
      <c r="L37" s="43">
        <v>0</v>
      </c>
      <c r="M37" s="43">
        <v>0</v>
      </c>
      <c r="N37" s="43">
        <v>213228.95</v>
      </c>
      <c r="O37" s="12"/>
      <c r="P37" s="9">
        <f t="shared" si="3"/>
        <v>613197.35000000009</v>
      </c>
    </row>
    <row r="38" spans="1:16" ht="24" x14ac:dyDescent="0.25">
      <c r="A38" s="10" t="s">
        <v>42</v>
      </c>
      <c r="B38" s="58">
        <v>3759448</v>
      </c>
      <c r="C38" s="58">
        <v>3459448</v>
      </c>
      <c r="D38" s="44">
        <v>0</v>
      </c>
      <c r="E38" s="44">
        <v>0</v>
      </c>
      <c r="F38" s="44">
        <v>2984312.87</v>
      </c>
      <c r="G38" s="44">
        <v>10800</v>
      </c>
      <c r="H38" s="43">
        <v>0</v>
      </c>
      <c r="I38" s="44">
        <v>8264.89</v>
      </c>
      <c r="J38" s="12">
        <v>1239</v>
      </c>
      <c r="K38" s="43">
        <v>0</v>
      </c>
      <c r="L38" s="43">
        <v>1585.92</v>
      </c>
      <c r="M38" s="43">
        <v>12705</v>
      </c>
      <c r="N38" s="43">
        <v>0</v>
      </c>
      <c r="O38" s="12"/>
      <c r="P38" s="9">
        <f t="shared" si="3"/>
        <v>3018907.68</v>
      </c>
    </row>
    <row r="39" spans="1:16" ht="24" x14ac:dyDescent="0.25">
      <c r="A39" s="10" t="s">
        <v>43</v>
      </c>
      <c r="B39" s="58">
        <v>50819407</v>
      </c>
      <c r="C39" s="58">
        <v>42527118</v>
      </c>
      <c r="D39" s="44">
        <v>0</v>
      </c>
      <c r="E39" s="44">
        <v>0</v>
      </c>
      <c r="F39" s="44">
        <v>3304724.72</v>
      </c>
      <c r="G39" s="44">
        <v>394677.02</v>
      </c>
      <c r="H39" s="43">
        <v>0</v>
      </c>
      <c r="I39" s="44">
        <v>148120.26</v>
      </c>
      <c r="J39" s="43">
        <v>0</v>
      </c>
      <c r="K39" s="12">
        <v>16014848.220000001</v>
      </c>
      <c r="L39" s="43">
        <v>26260.55</v>
      </c>
      <c r="M39" s="43">
        <v>118</v>
      </c>
      <c r="N39" s="43">
        <v>9244333.8900000006</v>
      </c>
      <c r="O39" s="12"/>
      <c r="P39" s="9">
        <f t="shared" si="3"/>
        <v>29133082.66</v>
      </c>
    </row>
    <row r="40" spans="1:16" ht="36" x14ac:dyDescent="0.25">
      <c r="A40" s="10" t="s">
        <v>44</v>
      </c>
      <c r="B40" s="58">
        <v>0</v>
      </c>
      <c r="C40" s="59">
        <v>0</v>
      </c>
      <c r="D40" s="44">
        <v>0</v>
      </c>
      <c r="E40" s="44">
        <v>0</v>
      </c>
      <c r="F40" s="44">
        <v>0</v>
      </c>
      <c r="G40" s="44">
        <v>0</v>
      </c>
      <c r="H40" s="43">
        <v>0</v>
      </c>
      <c r="I40" s="43">
        <v>0</v>
      </c>
      <c r="J40" s="43">
        <v>0</v>
      </c>
      <c r="K40" s="43">
        <v>0</v>
      </c>
      <c r="L40" s="43">
        <v>0</v>
      </c>
      <c r="M40" s="43">
        <v>0</v>
      </c>
      <c r="N40" s="43">
        <v>0</v>
      </c>
      <c r="O40" s="43">
        <v>0</v>
      </c>
      <c r="P40" s="9">
        <f t="shared" si="3"/>
        <v>0</v>
      </c>
    </row>
    <row r="41" spans="1:16" x14ac:dyDescent="0.25">
      <c r="A41" s="10" t="s">
        <v>45</v>
      </c>
      <c r="B41" s="58">
        <v>24847438</v>
      </c>
      <c r="C41" s="58">
        <v>16933271</v>
      </c>
      <c r="D41" s="44">
        <v>0</v>
      </c>
      <c r="E41" s="44">
        <v>0</v>
      </c>
      <c r="F41" s="44">
        <v>982163.8</v>
      </c>
      <c r="G41" s="44">
        <v>1386249.99</v>
      </c>
      <c r="H41" s="44">
        <v>863229</v>
      </c>
      <c r="I41" s="44">
        <v>359691.14</v>
      </c>
      <c r="J41" s="12">
        <v>252696.32000000001</v>
      </c>
      <c r="K41" s="43">
        <v>451554.51</v>
      </c>
      <c r="L41" s="43">
        <v>464045.22</v>
      </c>
      <c r="M41" s="43">
        <v>143049.26999999999</v>
      </c>
      <c r="N41" s="43">
        <v>862226</v>
      </c>
      <c r="O41" s="12"/>
      <c r="P41" s="9">
        <f t="shared" si="3"/>
        <v>5764905.2499999991</v>
      </c>
    </row>
    <row r="42" spans="1:16" ht="15.75" thickBot="1" x14ac:dyDescent="0.3">
      <c r="A42" s="13" t="s">
        <v>46</v>
      </c>
      <c r="B42" s="14">
        <f>B43+B44+B45+B47+B46+B48+B49</f>
        <v>0</v>
      </c>
      <c r="C42" s="14">
        <f t="shared" ref="C42:M42" si="6">C43+C44+C45+C47+C46+C48+C49</f>
        <v>0</v>
      </c>
      <c r="D42" s="14">
        <f t="shared" si="6"/>
        <v>0</v>
      </c>
      <c r="E42" s="14">
        <f t="shared" si="6"/>
        <v>0</v>
      </c>
      <c r="F42" s="14">
        <f t="shared" si="6"/>
        <v>0</v>
      </c>
      <c r="G42" s="14">
        <f t="shared" si="6"/>
        <v>0</v>
      </c>
      <c r="H42" s="14">
        <f t="shared" si="6"/>
        <v>0</v>
      </c>
      <c r="I42" s="14">
        <f t="shared" si="6"/>
        <v>0</v>
      </c>
      <c r="J42" s="14">
        <f t="shared" si="6"/>
        <v>0</v>
      </c>
      <c r="K42" s="14">
        <f t="shared" si="6"/>
        <v>0</v>
      </c>
      <c r="L42" s="14">
        <f t="shared" si="6"/>
        <v>0</v>
      </c>
      <c r="M42" s="14">
        <f t="shared" si="6"/>
        <v>0</v>
      </c>
      <c r="N42" s="14">
        <f>N43+N44+N45+N46+N47+N48+N49</f>
        <v>0</v>
      </c>
      <c r="O42" s="14">
        <f>O43+O44+O45+O46+O47+O48+O49</f>
        <v>0</v>
      </c>
      <c r="P42" s="35">
        <f t="shared" si="3"/>
        <v>0</v>
      </c>
    </row>
    <row r="43" spans="1:16" ht="24" x14ac:dyDescent="0.25">
      <c r="A43" s="10" t="s">
        <v>47</v>
      </c>
      <c r="B43" s="42"/>
      <c r="C43" s="45">
        <v>0</v>
      </c>
      <c r="D43" s="43">
        <v>0</v>
      </c>
      <c r="E43" s="43">
        <v>0</v>
      </c>
      <c r="F43" s="43">
        <v>0</v>
      </c>
      <c r="G43" s="43">
        <v>0</v>
      </c>
      <c r="H43" s="43">
        <v>0</v>
      </c>
      <c r="I43" s="43">
        <v>0</v>
      </c>
      <c r="J43" s="43">
        <v>0</v>
      </c>
      <c r="K43" s="43">
        <v>0</v>
      </c>
      <c r="L43" s="43">
        <v>0</v>
      </c>
      <c r="M43" s="43">
        <v>0</v>
      </c>
      <c r="N43" s="43">
        <v>0</v>
      </c>
      <c r="O43" s="43">
        <v>0</v>
      </c>
      <c r="P43" s="9">
        <f t="shared" si="3"/>
        <v>0</v>
      </c>
    </row>
    <row r="44" spans="1:16" ht="24" x14ac:dyDescent="0.25">
      <c r="A44" s="10" t="s">
        <v>48</v>
      </c>
      <c r="B44" s="42"/>
      <c r="C44" s="45">
        <v>0</v>
      </c>
      <c r="D44" s="43">
        <v>0</v>
      </c>
      <c r="E44" s="43">
        <v>0</v>
      </c>
      <c r="F44" s="43">
        <v>0</v>
      </c>
      <c r="G44" s="43">
        <v>0</v>
      </c>
      <c r="H44" s="43">
        <v>0</v>
      </c>
      <c r="I44" s="43">
        <v>0</v>
      </c>
      <c r="J44" s="43">
        <v>0</v>
      </c>
      <c r="K44" s="43">
        <v>0</v>
      </c>
      <c r="L44" s="43">
        <v>0</v>
      </c>
      <c r="M44" s="43">
        <v>0</v>
      </c>
      <c r="N44" s="43">
        <v>0</v>
      </c>
      <c r="O44" s="43">
        <v>0</v>
      </c>
      <c r="P44" s="9">
        <f t="shared" si="3"/>
        <v>0</v>
      </c>
    </row>
    <row r="45" spans="1:16" ht="24" x14ac:dyDescent="0.25">
      <c r="A45" s="10" t="s">
        <v>49</v>
      </c>
      <c r="B45" s="42"/>
      <c r="C45" s="45">
        <v>0</v>
      </c>
      <c r="D45" s="43">
        <v>0</v>
      </c>
      <c r="E45" s="43">
        <v>0</v>
      </c>
      <c r="F45" s="43">
        <v>0</v>
      </c>
      <c r="G45" s="43">
        <v>0</v>
      </c>
      <c r="H45" s="43">
        <v>0</v>
      </c>
      <c r="I45" s="43">
        <v>0</v>
      </c>
      <c r="J45" s="43">
        <v>0</v>
      </c>
      <c r="K45" s="43">
        <v>0</v>
      </c>
      <c r="L45" s="43">
        <v>0</v>
      </c>
      <c r="M45" s="43">
        <v>0</v>
      </c>
      <c r="N45" s="43">
        <v>0</v>
      </c>
      <c r="O45" s="43">
        <v>0</v>
      </c>
      <c r="P45" s="9">
        <f t="shared" si="3"/>
        <v>0</v>
      </c>
    </row>
    <row r="46" spans="1:16" ht="24" x14ac:dyDescent="0.25">
      <c r="A46" s="10" t="s">
        <v>50</v>
      </c>
      <c r="B46" s="42"/>
      <c r="C46" s="45">
        <v>0</v>
      </c>
      <c r="D46" s="43">
        <v>0</v>
      </c>
      <c r="E46" s="43">
        <v>0</v>
      </c>
      <c r="F46" s="43">
        <v>0</v>
      </c>
      <c r="G46" s="43">
        <v>0</v>
      </c>
      <c r="H46" s="43">
        <v>0</v>
      </c>
      <c r="I46" s="43">
        <v>0</v>
      </c>
      <c r="J46" s="43">
        <v>0</v>
      </c>
      <c r="K46" s="43">
        <v>0</v>
      </c>
      <c r="L46" s="43">
        <v>0</v>
      </c>
      <c r="M46" s="43">
        <v>0</v>
      </c>
      <c r="N46" s="43">
        <v>0</v>
      </c>
      <c r="O46" s="43">
        <v>0</v>
      </c>
      <c r="P46" s="9">
        <f t="shared" si="3"/>
        <v>0</v>
      </c>
    </row>
    <row r="47" spans="1:16" ht="24" x14ac:dyDescent="0.25">
      <c r="A47" s="10" t="s">
        <v>51</v>
      </c>
      <c r="B47" s="42"/>
      <c r="C47" s="45">
        <v>0</v>
      </c>
      <c r="D47" s="43">
        <v>0</v>
      </c>
      <c r="E47" s="43">
        <v>0</v>
      </c>
      <c r="F47" s="43">
        <v>0</v>
      </c>
      <c r="G47" s="43">
        <v>0</v>
      </c>
      <c r="H47" s="43">
        <v>0</v>
      </c>
      <c r="I47" s="43">
        <v>0</v>
      </c>
      <c r="J47" s="43">
        <v>0</v>
      </c>
      <c r="K47" s="43">
        <v>0</v>
      </c>
      <c r="L47" s="43">
        <v>0</v>
      </c>
      <c r="M47" s="43">
        <v>0</v>
      </c>
      <c r="N47" s="43">
        <v>0</v>
      </c>
      <c r="O47" s="43">
        <v>0</v>
      </c>
      <c r="P47" s="9">
        <f t="shared" si="3"/>
        <v>0</v>
      </c>
    </row>
    <row r="48" spans="1:16" ht="24" x14ac:dyDescent="0.25">
      <c r="A48" s="10" t="s">
        <v>52</v>
      </c>
      <c r="B48" s="42"/>
      <c r="C48" s="45">
        <v>0</v>
      </c>
      <c r="D48" s="43">
        <v>0</v>
      </c>
      <c r="E48" s="43">
        <v>0</v>
      </c>
      <c r="F48" s="43">
        <v>0</v>
      </c>
      <c r="G48" s="43">
        <v>0</v>
      </c>
      <c r="H48" s="43">
        <v>0</v>
      </c>
      <c r="I48" s="43">
        <v>0</v>
      </c>
      <c r="J48" s="43">
        <v>0</v>
      </c>
      <c r="K48" s="43">
        <v>0</v>
      </c>
      <c r="L48" s="43">
        <v>0</v>
      </c>
      <c r="M48" s="43">
        <v>0</v>
      </c>
      <c r="N48" s="43">
        <v>0</v>
      </c>
      <c r="O48" s="43">
        <v>0</v>
      </c>
      <c r="P48" s="9">
        <f t="shared" si="3"/>
        <v>0</v>
      </c>
    </row>
    <row r="49" spans="1:16" ht="24" x14ac:dyDescent="0.25">
      <c r="A49" s="10" t="s">
        <v>53</v>
      </c>
      <c r="B49" s="42"/>
      <c r="C49" s="45">
        <v>0</v>
      </c>
      <c r="D49" s="43">
        <v>0</v>
      </c>
      <c r="E49" s="43">
        <v>0</v>
      </c>
      <c r="F49" s="43">
        <v>0</v>
      </c>
      <c r="G49" s="43">
        <v>0</v>
      </c>
      <c r="H49" s="43">
        <v>0</v>
      </c>
      <c r="I49" s="43">
        <v>0</v>
      </c>
      <c r="J49" s="43">
        <v>0</v>
      </c>
      <c r="K49" s="43">
        <v>0</v>
      </c>
      <c r="L49" s="43">
        <v>0</v>
      </c>
      <c r="M49" s="43">
        <v>0</v>
      </c>
      <c r="N49" s="43">
        <v>0</v>
      </c>
      <c r="O49" s="43">
        <v>0</v>
      </c>
      <c r="P49" s="9">
        <f t="shared" si="3"/>
        <v>0</v>
      </c>
    </row>
    <row r="50" spans="1:16" x14ac:dyDescent="0.25">
      <c r="A50" s="13" t="s">
        <v>54</v>
      </c>
      <c r="B50" s="14">
        <f>B51+B52+B53+B54+B55+B56+B57</f>
        <v>0</v>
      </c>
      <c r="C50" s="14">
        <f t="shared" ref="C50:M50" si="7">C51+C52+C53+C54+C55+C56+C57</f>
        <v>0</v>
      </c>
      <c r="D50" s="14">
        <f t="shared" si="7"/>
        <v>0</v>
      </c>
      <c r="E50" s="14">
        <f t="shared" si="7"/>
        <v>0</v>
      </c>
      <c r="F50" s="14">
        <f t="shared" si="7"/>
        <v>0</v>
      </c>
      <c r="G50" s="14">
        <f t="shared" si="7"/>
        <v>0</v>
      </c>
      <c r="H50" s="14">
        <f t="shared" si="7"/>
        <v>0</v>
      </c>
      <c r="I50" s="14">
        <f t="shared" si="7"/>
        <v>0</v>
      </c>
      <c r="J50" s="14">
        <f t="shared" si="7"/>
        <v>0</v>
      </c>
      <c r="K50" s="14">
        <f t="shared" si="7"/>
        <v>0</v>
      </c>
      <c r="L50" s="14">
        <f t="shared" si="7"/>
        <v>0</v>
      </c>
      <c r="M50" s="14">
        <f t="shared" si="7"/>
        <v>0</v>
      </c>
      <c r="N50" s="14">
        <f>N51+N52+N53+N54+N55+N56+N57</f>
        <v>0</v>
      </c>
      <c r="O50" s="14">
        <f>O51+O52+O53+O54+O55+O56+O57</f>
        <v>0</v>
      </c>
      <c r="P50" s="9">
        <f t="shared" si="3"/>
        <v>0</v>
      </c>
    </row>
    <row r="51" spans="1:16" ht="24" x14ac:dyDescent="0.25">
      <c r="A51" s="10" t="s">
        <v>55</v>
      </c>
      <c r="B51" s="42"/>
      <c r="C51" s="45">
        <v>0</v>
      </c>
      <c r="D51" s="43">
        <v>0</v>
      </c>
      <c r="E51" s="43">
        <v>0</v>
      </c>
      <c r="F51" s="43">
        <v>0</v>
      </c>
      <c r="G51" s="43">
        <v>0</v>
      </c>
      <c r="H51" s="43">
        <v>0</v>
      </c>
      <c r="I51" s="43">
        <v>0</v>
      </c>
      <c r="J51" s="43">
        <v>0</v>
      </c>
      <c r="K51" s="43">
        <v>0</v>
      </c>
      <c r="L51" s="43">
        <v>0</v>
      </c>
      <c r="M51" s="43">
        <v>0</v>
      </c>
      <c r="N51" s="43">
        <v>0</v>
      </c>
      <c r="O51" s="43">
        <v>0</v>
      </c>
      <c r="P51" s="9">
        <f t="shared" si="3"/>
        <v>0</v>
      </c>
    </row>
    <row r="52" spans="1:16" ht="24" x14ac:dyDescent="0.25">
      <c r="A52" s="10" t="s">
        <v>56</v>
      </c>
      <c r="B52" s="42"/>
      <c r="C52" s="45">
        <v>0</v>
      </c>
      <c r="D52" s="43">
        <v>0</v>
      </c>
      <c r="E52" s="43">
        <v>0</v>
      </c>
      <c r="F52" s="43">
        <v>0</v>
      </c>
      <c r="G52" s="43">
        <v>0</v>
      </c>
      <c r="H52" s="43">
        <v>0</v>
      </c>
      <c r="I52" s="43">
        <v>0</v>
      </c>
      <c r="J52" s="43">
        <v>0</v>
      </c>
      <c r="K52" s="43">
        <v>0</v>
      </c>
      <c r="L52" s="43">
        <v>0</v>
      </c>
      <c r="M52" s="43">
        <v>0</v>
      </c>
      <c r="N52" s="43">
        <v>0</v>
      </c>
      <c r="O52" s="43">
        <v>0</v>
      </c>
      <c r="P52" s="9">
        <f t="shared" si="3"/>
        <v>0</v>
      </c>
    </row>
    <row r="53" spans="1:16" ht="24" x14ac:dyDescent="0.25">
      <c r="A53" s="10" t="s">
        <v>57</v>
      </c>
      <c r="B53" s="42"/>
      <c r="C53" s="45">
        <v>0</v>
      </c>
      <c r="D53" s="43">
        <v>0</v>
      </c>
      <c r="E53" s="43">
        <v>0</v>
      </c>
      <c r="F53" s="43">
        <v>0</v>
      </c>
      <c r="G53" s="43">
        <v>0</v>
      </c>
      <c r="H53" s="43">
        <v>0</v>
      </c>
      <c r="I53" s="43">
        <v>0</v>
      </c>
      <c r="J53" s="43">
        <v>0</v>
      </c>
      <c r="K53" s="43">
        <v>0</v>
      </c>
      <c r="L53" s="43">
        <v>0</v>
      </c>
      <c r="M53" s="43">
        <v>0</v>
      </c>
      <c r="N53" s="43">
        <v>0</v>
      </c>
      <c r="O53" s="43">
        <v>0</v>
      </c>
      <c r="P53" s="9">
        <f t="shared" si="3"/>
        <v>0</v>
      </c>
    </row>
    <row r="54" spans="1:16" ht="24" x14ac:dyDescent="0.25">
      <c r="A54" s="10" t="s">
        <v>58</v>
      </c>
      <c r="B54" s="42"/>
      <c r="C54" s="45">
        <v>0</v>
      </c>
      <c r="D54" s="43">
        <v>0</v>
      </c>
      <c r="E54" s="43">
        <v>0</v>
      </c>
      <c r="F54" s="43">
        <v>0</v>
      </c>
      <c r="G54" s="43">
        <v>0</v>
      </c>
      <c r="H54" s="43">
        <v>0</v>
      </c>
      <c r="I54" s="43">
        <v>0</v>
      </c>
      <c r="J54" s="43">
        <v>0</v>
      </c>
      <c r="K54" s="43">
        <v>0</v>
      </c>
      <c r="L54" s="43">
        <v>0</v>
      </c>
      <c r="M54" s="43">
        <v>0</v>
      </c>
      <c r="N54" s="43">
        <v>0</v>
      </c>
      <c r="O54" s="43">
        <v>0</v>
      </c>
      <c r="P54" s="9">
        <f t="shared" si="3"/>
        <v>0</v>
      </c>
    </row>
    <row r="55" spans="1:16" ht="24" x14ac:dyDescent="0.25">
      <c r="A55" s="10" t="s">
        <v>59</v>
      </c>
      <c r="B55" s="42"/>
      <c r="C55" s="45">
        <v>0</v>
      </c>
      <c r="D55" s="43">
        <v>0</v>
      </c>
      <c r="E55" s="43">
        <v>0</v>
      </c>
      <c r="F55" s="43">
        <v>0</v>
      </c>
      <c r="G55" s="43">
        <v>0</v>
      </c>
      <c r="H55" s="43">
        <v>0</v>
      </c>
      <c r="I55" s="43">
        <v>0</v>
      </c>
      <c r="J55" s="43">
        <v>0</v>
      </c>
      <c r="K55" s="43">
        <v>0</v>
      </c>
      <c r="L55" s="43">
        <v>0</v>
      </c>
      <c r="M55" s="43">
        <v>0</v>
      </c>
      <c r="N55" s="43">
        <v>0</v>
      </c>
      <c r="O55" s="43">
        <v>0</v>
      </c>
      <c r="P55" s="9">
        <f t="shared" si="3"/>
        <v>0</v>
      </c>
    </row>
    <row r="56" spans="1:16" ht="24" x14ac:dyDescent="0.25">
      <c r="A56" s="10" t="s">
        <v>60</v>
      </c>
      <c r="B56" s="42"/>
      <c r="C56" s="45">
        <v>0</v>
      </c>
      <c r="D56" s="43">
        <v>0</v>
      </c>
      <c r="E56" s="43">
        <v>0</v>
      </c>
      <c r="F56" s="43">
        <v>0</v>
      </c>
      <c r="G56" s="43">
        <v>0</v>
      </c>
      <c r="H56" s="43">
        <v>0</v>
      </c>
      <c r="I56" s="43">
        <v>0</v>
      </c>
      <c r="J56" s="43">
        <v>0</v>
      </c>
      <c r="K56" s="43">
        <v>0</v>
      </c>
      <c r="L56" s="43">
        <v>0</v>
      </c>
      <c r="M56" s="43">
        <v>0</v>
      </c>
      <c r="N56" s="43">
        <v>0</v>
      </c>
      <c r="O56" s="43">
        <v>0</v>
      </c>
      <c r="P56" s="9">
        <f t="shared" si="3"/>
        <v>0</v>
      </c>
    </row>
    <row r="57" spans="1:16" ht="24" x14ac:dyDescent="0.25">
      <c r="A57" s="10" t="s">
        <v>61</v>
      </c>
      <c r="B57" s="42"/>
      <c r="C57" s="45">
        <v>0</v>
      </c>
      <c r="D57" s="43">
        <v>0</v>
      </c>
      <c r="E57" s="43">
        <v>0</v>
      </c>
      <c r="F57" s="43">
        <v>0</v>
      </c>
      <c r="G57" s="43">
        <v>0</v>
      </c>
      <c r="H57" s="43">
        <v>0</v>
      </c>
      <c r="I57" s="43">
        <v>0</v>
      </c>
      <c r="J57" s="43">
        <v>0</v>
      </c>
      <c r="K57" s="43">
        <v>0</v>
      </c>
      <c r="L57" s="43">
        <v>0</v>
      </c>
      <c r="M57" s="43">
        <v>0</v>
      </c>
      <c r="N57" s="43">
        <v>0</v>
      </c>
      <c r="O57" s="43">
        <v>0</v>
      </c>
      <c r="P57" s="9">
        <f t="shared" si="3"/>
        <v>0</v>
      </c>
    </row>
    <row r="58" spans="1:16" ht="24" x14ac:dyDescent="0.25">
      <c r="A58" s="13" t="s">
        <v>62</v>
      </c>
      <c r="B58" s="14">
        <f>B59+B60+B61+B62+B63+B64+B65+B66+B67</f>
        <v>15109126</v>
      </c>
      <c r="C58" s="14">
        <f t="shared" ref="C58:M58" si="8">C59+C60+C61+C62+C63+C64+C65+C66+C67</f>
        <v>63359361.799999997</v>
      </c>
      <c r="D58" s="14">
        <f t="shared" si="8"/>
        <v>0</v>
      </c>
      <c r="E58" s="14">
        <f t="shared" si="8"/>
        <v>0</v>
      </c>
      <c r="F58" s="14">
        <f t="shared" si="8"/>
        <v>1922727.43</v>
      </c>
      <c r="G58" s="14">
        <f t="shared" si="8"/>
        <v>14750</v>
      </c>
      <c r="H58" s="14">
        <f t="shared" si="8"/>
        <v>545141.78</v>
      </c>
      <c r="I58" s="14">
        <f t="shared" si="8"/>
        <v>217687.34</v>
      </c>
      <c r="J58" s="14">
        <f t="shared" si="8"/>
        <v>408889.99</v>
      </c>
      <c r="K58" s="14">
        <f t="shared" si="8"/>
        <v>1714676.27</v>
      </c>
      <c r="L58" s="14">
        <f t="shared" si="8"/>
        <v>4012580.8</v>
      </c>
      <c r="M58" s="14">
        <f t="shared" si="8"/>
        <v>834832.7</v>
      </c>
      <c r="N58" s="14">
        <f>N59+N60+N61+N62+N63+N64+N65+N66+N67</f>
        <v>306053.2</v>
      </c>
      <c r="O58" s="14">
        <f>O59+O60+O61+O62+O63+O64+O65+O66+O67</f>
        <v>0</v>
      </c>
      <c r="P58" s="9">
        <f t="shared" si="3"/>
        <v>9977339.5099999979</v>
      </c>
    </row>
    <row r="59" spans="1:16" x14ac:dyDescent="0.25">
      <c r="A59" s="10" t="s">
        <v>63</v>
      </c>
      <c r="B59" s="58">
        <v>3285626</v>
      </c>
      <c r="C59" s="58">
        <v>1363168</v>
      </c>
      <c r="D59" s="44">
        <v>0</v>
      </c>
      <c r="E59" s="44">
        <v>0</v>
      </c>
      <c r="F59" s="44">
        <v>16727.68</v>
      </c>
      <c r="G59" s="44">
        <v>14750</v>
      </c>
      <c r="H59" s="43">
        <v>0</v>
      </c>
      <c r="I59" s="43">
        <v>0</v>
      </c>
      <c r="J59" s="44">
        <v>298889.99</v>
      </c>
      <c r="K59" s="44">
        <v>242926.6</v>
      </c>
      <c r="L59" s="44">
        <v>52462.8</v>
      </c>
      <c r="M59" s="44">
        <v>134832.70000000001</v>
      </c>
      <c r="N59" s="43">
        <v>0</v>
      </c>
      <c r="O59" s="43">
        <v>0</v>
      </c>
      <c r="P59" s="9">
        <f t="shared" si="3"/>
        <v>760589.77</v>
      </c>
    </row>
    <row r="60" spans="1:16" ht="24" x14ac:dyDescent="0.25">
      <c r="A60" s="10" t="s">
        <v>64</v>
      </c>
      <c r="B60" s="58">
        <v>150000</v>
      </c>
      <c r="C60" s="58">
        <v>157316</v>
      </c>
      <c r="D60" s="44">
        <v>0</v>
      </c>
      <c r="E60" s="44">
        <v>0</v>
      </c>
      <c r="F60" s="44">
        <v>0</v>
      </c>
      <c r="G60" s="44">
        <v>0</v>
      </c>
      <c r="H60" s="43">
        <v>0</v>
      </c>
      <c r="I60" s="43">
        <v>0</v>
      </c>
      <c r="J60" s="43">
        <v>0</v>
      </c>
      <c r="K60" s="43">
        <v>5549.66</v>
      </c>
      <c r="L60" s="43">
        <v>0</v>
      </c>
      <c r="M60" s="43">
        <v>0</v>
      </c>
      <c r="N60" s="43">
        <v>0</v>
      </c>
      <c r="O60" s="43">
        <v>0</v>
      </c>
      <c r="P60" s="9">
        <f t="shared" si="3"/>
        <v>5549.66</v>
      </c>
    </row>
    <row r="61" spans="1:16" ht="24" x14ac:dyDescent="0.25">
      <c r="A61" s="10" t="s">
        <v>65</v>
      </c>
      <c r="B61" s="58">
        <v>3800000</v>
      </c>
      <c r="C61" s="58">
        <v>4164118</v>
      </c>
      <c r="D61" s="44">
        <v>0</v>
      </c>
      <c r="E61" s="44">
        <v>0</v>
      </c>
      <c r="F61" s="44">
        <v>0</v>
      </c>
      <c r="G61" s="44">
        <v>0</v>
      </c>
      <c r="H61" s="43">
        <v>0</v>
      </c>
      <c r="I61" s="43">
        <v>0</v>
      </c>
      <c r="J61" s="43">
        <v>0</v>
      </c>
      <c r="K61" s="43">
        <v>0</v>
      </c>
      <c r="L61" s="43">
        <v>1164118</v>
      </c>
      <c r="M61" s="44">
        <v>110000</v>
      </c>
      <c r="N61" s="43">
        <v>0</v>
      </c>
      <c r="O61" s="12"/>
      <c r="P61" s="9">
        <f t="shared" si="3"/>
        <v>1274118</v>
      </c>
    </row>
    <row r="62" spans="1:16" ht="24" x14ac:dyDescent="0.25">
      <c r="A62" s="10" t="s">
        <v>66</v>
      </c>
      <c r="B62" s="58">
        <v>1570000</v>
      </c>
      <c r="C62" s="58">
        <v>51290235.799999997</v>
      </c>
      <c r="D62" s="44">
        <v>0</v>
      </c>
      <c r="E62" s="44">
        <v>0</v>
      </c>
      <c r="F62" s="44">
        <v>0</v>
      </c>
      <c r="G62" s="44">
        <v>0</v>
      </c>
      <c r="H62" s="43">
        <v>0</v>
      </c>
      <c r="I62" s="43">
        <v>0</v>
      </c>
      <c r="J62" s="43">
        <v>0</v>
      </c>
      <c r="K62" s="43">
        <v>0</v>
      </c>
      <c r="L62" s="43">
        <v>2796000</v>
      </c>
      <c r="M62" s="43">
        <v>0</v>
      </c>
      <c r="N62" s="43">
        <v>0</v>
      </c>
      <c r="O62" s="12"/>
      <c r="P62" s="9">
        <f t="shared" si="3"/>
        <v>2796000</v>
      </c>
    </row>
    <row r="63" spans="1:16" ht="24" x14ac:dyDescent="0.25">
      <c r="A63" s="10" t="s">
        <v>67</v>
      </c>
      <c r="B63" s="58">
        <v>1760000</v>
      </c>
      <c r="C63" s="58">
        <v>1462721</v>
      </c>
      <c r="D63" s="44">
        <v>0</v>
      </c>
      <c r="E63" s="44">
        <v>0</v>
      </c>
      <c r="F63" s="44">
        <v>0</v>
      </c>
      <c r="G63" s="44"/>
      <c r="H63" s="43">
        <v>0</v>
      </c>
      <c r="I63" s="44">
        <v>217687.34</v>
      </c>
      <c r="J63" s="44">
        <v>110000</v>
      </c>
      <c r="K63" s="43">
        <v>707000.01</v>
      </c>
      <c r="L63" s="43">
        <v>0</v>
      </c>
      <c r="M63" s="44">
        <v>110000</v>
      </c>
      <c r="N63" s="44">
        <v>137753.20000000001</v>
      </c>
      <c r="O63" s="12"/>
      <c r="P63" s="9">
        <f t="shared" si="3"/>
        <v>1282440.55</v>
      </c>
    </row>
    <row r="64" spans="1:16" ht="24" x14ac:dyDescent="0.25">
      <c r="A64" s="10" t="s">
        <v>68</v>
      </c>
      <c r="B64" s="58">
        <v>200000</v>
      </c>
      <c r="C64" s="58">
        <v>592421</v>
      </c>
      <c r="D64" s="44">
        <v>0</v>
      </c>
      <c r="E64" s="44">
        <v>0</v>
      </c>
      <c r="F64" s="44">
        <v>0</v>
      </c>
      <c r="G64" s="44">
        <v>0</v>
      </c>
      <c r="H64" s="44">
        <v>545141.78</v>
      </c>
      <c r="I64" s="43">
        <v>0</v>
      </c>
      <c r="J64" s="43">
        <v>0</v>
      </c>
      <c r="K64" s="43">
        <v>0</v>
      </c>
      <c r="L64" s="43">
        <v>0</v>
      </c>
      <c r="M64" s="43">
        <v>0</v>
      </c>
      <c r="N64" s="43">
        <v>0</v>
      </c>
      <c r="O64" s="43">
        <v>0</v>
      </c>
      <c r="P64" s="9">
        <f t="shared" si="3"/>
        <v>545141.78</v>
      </c>
    </row>
    <row r="65" spans="1:16" x14ac:dyDescent="0.25">
      <c r="A65" s="10" t="s">
        <v>69</v>
      </c>
      <c r="B65" s="58">
        <v>4343500</v>
      </c>
      <c r="C65" s="58">
        <v>4329382</v>
      </c>
      <c r="D65" s="44">
        <v>0</v>
      </c>
      <c r="E65" s="44">
        <v>0</v>
      </c>
      <c r="F65" s="44">
        <v>1905999.75</v>
      </c>
      <c r="G65" s="44">
        <v>0</v>
      </c>
      <c r="H65" s="43">
        <v>0</v>
      </c>
      <c r="I65" s="43">
        <v>0</v>
      </c>
      <c r="J65" s="43">
        <v>0</v>
      </c>
      <c r="K65" s="43">
        <v>759200</v>
      </c>
      <c r="L65" s="43">
        <v>0</v>
      </c>
      <c r="M65" s="44">
        <v>480000</v>
      </c>
      <c r="N65" s="43">
        <v>168300</v>
      </c>
      <c r="O65" s="12"/>
      <c r="P65" s="9">
        <f t="shared" si="3"/>
        <v>3313499.75</v>
      </c>
    </row>
    <row r="66" spans="1:16" x14ac:dyDescent="0.25">
      <c r="A66" s="10" t="s">
        <v>70</v>
      </c>
      <c r="B66" s="58"/>
      <c r="C66" s="59">
        <v>0</v>
      </c>
      <c r="D66" s="44">
        <v>0</v>
      </c>
      <c r="E66" s="44">
        <v>0</v>
      </c>
      <c r="F66" s="44">
        <v>0</v>
      </c>
      <c r="G66" s="44">
        <v>0</v>
      </c>
      <c r="H66" s="43">
        <v>0</v>
      </c>
      <c r="I66" s="43">
        <v>0</v>
      </c>
      <c r="J66" s="43">
        <v>0</v>
      </c>
      <c r="K66" s="43">
        <v>0</v>
      </c>
      <c r="L66" s="43">
        <v>0</v>
      </c>
      <c r="M66" s="43">
        <v>0</v>
      </c>
      <c r="N66" s="43">
        <v>0</v>
      </c>
      <c r="O66" s="43">
        <v>0</v>
      </c>
      <c r="P66" s="9">
        <f t="shared" si="3"/>
        <v>0</v>
      </c>
    </row>
    <row r="67" spans="1:16" ht="36" x14ac:dyDescent="0.25">
      <c r="A67" s="10" t="s">
        <v>71</v>
      </c>
      <c r="B67" s="58"/>
      <c r="C67" s="59">
        <v>0</v>
      </c>
      <c r="D67" s="44">
        <v>0</v>
      </c>
      <c r="E67" s="44">
        <v>0</v>
      </c>
      <c r="F67" s="44">
        <v>0</v>
      </c>
      <c r="G67" s="44">
        <v>0</v>
      </c>
      <c r="H67" s="43">
        <v>0</v>
      </c>
      <c r="I67" s="43">
        <v>0</v>
      </c>
      <c r="J67" s="43">
        <v>0</v>
      </c>
      <c r="K67" s="43">
        <v>0</v>
      </c>
      <c r="L67" s="43">
        <v>0</v>
      </c>
      <c r="M67" s="43">
        <v>0</v>
      </c>
      <c r="N67" s="43">
        <v>0</v>
      </c>
      <c r="O67" s="43">
        <v>0</v>
      </c>
      <c r="P67" s="9">
        <f t="shared" si="3"/>
        <v>0</v>
      </c>
    </row>
    <row r="68" spans="1:16" x14ac:dyDescent="0.25">
      <c r="A68" s="13" t="s">
        <v>72</v>
      </c>
      <c r="B68" s="14">
        <f>B69+B70+B71+B72</f>
        <v>0</v>
      </c>
      <c r="C68" s="14">
        <f t="shared" ref="C68:M68" si="9">C69+C70+C71+C72</f>
        <v>0</v>
      </c>
      <c r="D68" s="14">
        <f t="shared" si="9"/>
        <v>0</v>
      </c>
      <c r="E68" s="14">
        <f t="shared" si="9"/>
        <v>0</v>
      </c>
      <c r="F68" s="14">
        <f t="shared" si="9"/>
        <v>0</v>
      </c>
      <c r="G68" s="14">
        <f t="shared" si="9"/>
        <v>0</v>
      </c>
      <c r="H68" s="14">
        <f t="shared" si="9"/>
        <v>0</v>
      </c>
      <c r="I68" s="14">
        <f t="shared" si="9"/>
        <v>0</v>
      </c>
      <c r="J68" s="14">
        <f t="shared" si="9"/>
        <v>0</v>
      </c>
      <c r="K68" s="14">
        <f t="shared" si="9"/>
        <v>0</v>
      </c>
      <c r="L68" s="14">
        <f t="shared" si="9"/>
        <v>0</v>
      </c>
      <c r="M68" s="14">
        <f t="shared" si="9"/>
        <v>0</v>
      </c>
      <c r="N68" s="14">
        <f>N69+N70+N71+N72</f>
        <v>0</v>
      </c>
      <c r="O68" s="14">
        <f>O69+O70+O71+O72</f>
        <v>0</v>
      </c>
      <c r="P68" s="9">
        <f t="shared" si="3"/>
        <v>0</v>
      </c>
    </row>
    <row r="69" spans="1:16" x14ac:dyDescent="0.25">
      <c r="A69" s="10" t="s">
        <v>73</v>
      </c>
      <c r="B69" s="42"/>
      <c r="C69" s="45">
        <v>0</v>
      </c>
      <c r="D69" s="43">
        <v>0</v>
      </c>
      <c r="E69" s="43">
        <v>0</v>
      </c>
      <c r="F69" s="43">
        <v>0</v>
      </c>
      <c r="G69" s="43">
        <v>0</v>
      </c>
      <c r="H69" s="43">
        <v>0</v>
      </c>
      <c r="I69" s="43">
        <v>0</v>
      </c>
      <c r="J69" s="43">
        <v>0</v>
      </c>
      <c r="K69" s="43">
        <v>0</v>
      </c>
      <c r="L69" s="43">
        <v>0</v>
      </c>
      <c r="M69" s="43">
        <v>0</v>
      </c>
      <c r="N69" s="43">
        <v>0</v>
      </c>
      <c r="O69" s="43">
        <v>0</v>
      </c>
      <c r="P69" s="9">
        <f t="shared" si="3"/>
        <v>0</v>
      </c>
    </row>
    <row r="70" spans="1:16" x14ac:dyDescent="0.25">
      <c r="A70" s="10" t="s">
        <v>74</v>
      </c>
      <c r="B70" s="42"/>
      <c r="C70" s="45">
        <v>0</v>
      </c>
      <c r="D70" s="43">
        <v>0</v>
      </c>
      <c r="E70" s="43">
        <v>0</v>
      </c>
      <c r="F70" s="43">
        <v>0</v>
      </c>
      <c r="G70" s="43">
        <v>0</v>
      </c>
      <c r="H70" s="43">
        <v>0</v>
      </c>
      <c r="I70" s="43">
        <v>0</v>
      </c>
      <c r="J70" s="43">
        <v>0</v>
      </c>
      <c r="K70" s="43">
        <v>0</v>
      </c>
      <c r="L70" s="43">
        <v>0</v>
      </c>
      <c r="M70" s="43">
        <v>0</v>
      </c>
      <c r="N70" s="43">
        <v>0</v>
      </c>
      <c r="O70" s="43">
        <v>0</v>
      </c>
      <c r="P70" s="9">
        <f t="shared" si="3"/>
        <v>0</v>
      </c>
    </row>
    <row r="71" spans="1:16" ht="24" x14ac:dyDescent="0.25">
      <c r="A71" s="10" t="s">
        <v>75</v>
      </c>
      <c r="B71" s="42"/>
      <c r="C71" s="45">
        <v>0</v>
      </c>
      <c r="D71" s="43">
        <v>0</v>
      </c>
      <c r="E71" s="43">
        <v>0</v>
      </c>
      <c r="F71" s="43">
        <v>0</v>
      </c>
      <c r="G71" s="43">
        <v>0</v>
      </c>
      <c r="H71" s="43">
        <v>0</v>
      </c>
      <c r="I71" s="43">
        <v>0</v>
      </c>
      <c r="J71" s="43">
        <v>0</v>
      </c>
      <c r="K71" s="43">
        <v>0</v>
      </c>
      <c r="L71" s="43">
        <v>0</v>
      </c>
      <c r="M71" s="43">
        <v>0</v>
      </c>
      <c r="N71" s="43">
        <v>0</v>
      </c>
      <c r="O71" s="43">
        <v>0</v>
      </c>
      <c r="P71" s="9">
        <f t="shared" si="3"/>
        <v>0</v>
      </c>
    </row>
    <row r="72" spans="1:16" ht="36" x14ac:dyDescent="0.25">
      <c r="A72" s="10" t="s">
        <v>76</v>
      </c>
      <c r="B72" s="42"/>
      <c r="C72" s="45">
        <v>0</v>
      </c>
      <c r="D72" s="43">
        <v>0</v>
      </c>
      <c r="E72" s="43">
        <v>0</v>
      </c>
      <c r="F72" s="43">
        <v>0</v>
      </c>
      <c r="G72" s="43">
        <v>0</v>
      </c>
      <c r="H72" s="43">
        <v>0</v>
      </c>
      <c r="I72" s="43">
        <v>0</v>
      </c>
      <c r="J72" s="43">
        <v>0</v>
      </c>
      <c r="K72" s="43">
        <v>0</v>
      </c>
      <c r="L72" s="43">
        <v>0</v>
      </c>
      <c r="M72" s="43">
        <v>0</v>
      </c>
      <c r="N72" s="43">
        <v>0</v>
      </c>
      <c r="O72" s="43">
        <v>0</v>
      </c>
      <c r="P72" s="9">
        <f t="shared" si="3"/>
        <v>0</v>
      </c>
    </row>
    <row r="73" spans="1:16" ht="24" x14ac:dyDescent="0.25">
      <c r="A73" s="13" t="s">
        <v>77</v>
      </c>
      <c r="B73" s="14">
        <f>B74+B75</f>
        <v>0</v>
      </c>
      <c r="C73" s="14">
        <f t="shared" ref="C73:M73" si="10">C74+C75</f>
        <v>0</v>
      </c>
      <c r="D73" s="14">
        <f t="shared" si="10"/>
        <v>0</v>
      </c>
      <c r="E73" s="14">
        <f t="shared" si="10"/>
        <v>0</v>
      </c>
      <c r="F73" s="14">
        <f t="shared" si="10"/>
        <v>0</v>
      </c>
      <c r="G73" s="14">
        <f t="shared" si="10"/>
        <v>0</v>
      </c>
      <c r="H73" s="14">
        <f t="shared" si="10"/>
        <v>0</v>
      </c>
      <c r="I73" s="14">
        <f t="shared" si="10"/>
        <v>0</v>
      </c>
      <c r="J73" s="14">
        <f t="shared" si="10"/>
        <v>0</v>
      </c>
      <c r="K73" s="14">
        <f t="shared" si="10"/>
        <v>0</v>
      </c>
      <c r="L73" s="14">
        <f t="shared" si="10"/>
        <v>0</v>
      </c>
      <c r="M73" s="14">
        <f t="shared" si="10"/>
        <v>0</v>
      </c>
      <c r="N73" s="14">
        <f>N74+N75</f>
        <v>0</v>
      </c>
      <c r="O73" s="14">
        <f>O74+O75</f>
        <v>0</v>
      </c>
      <c r="P73" s="9">
        <f t="shared" si="3"/>
        <v>0</v>
      </c>
    </row>
    <row r="74" spans="1:16" x14ac:dyDescent="0.25">
      <c r="A74" s="10" t="s">
        <v>78</v>
      </c>
      <c r="B74" s="42"/>
      <c r="C74" s="45">
        <v>0</v>
      </c>
      <c r="D74" s="43">
        <v>0</v>
      </c>
      <c r="E74" s="43">
        <v>0</v>
      </c>
      <c r="F74" s="43">
        <v>0</v>
      </c>
      <c r="G74" s="43">
        <v>0</v>
      </c>
      <c r="H74" s="43">
        <v>0</v>
      </c>
      <c r="I74" s="43">
        <v>0</v>
      </c>
      <c r="J74" s="43">
        <v>0</v>
      </c>
      <c r="K74" s="43">
        <v>0</v>
      </c>
      <c r="L74" s="43">
        <v>0</v>
      </c>
      <c r="M74" s="43">
        <v>0</v>
      </c>
      <c r="N74" s="43">
        <v>0</v>
      </c>
      <c r="O74" s="43">
        <v>0</v>
      </c>
      <c r="P74" s="9">
        <f t="shared" si="3"/>
        <v>0</v>
      </c>
    </row>
    <row r="75" spans="1:16" ht="24" x14ac:dyDescent="0.25">
      <c r="A75" s="10" t="s">
        <v>79</v>
      </c>
      <c r="B75" s="42"/>
      <c r="C75" s="45">
        <v>0</v>
      </c>
      <c r="D75" s="43">
        <v>0</v>
      </c>
      <c r="E75" s="43">
        <v>0</v>
      </c>
      <c r="F75" s="43">
        <v>0</v>
      </c>
      <c r="G75" s="43">
        <v>0</v>
      </c>
      <c r="H75" s="43">
        <v>0</v>
      </c>
      <c r="I75" s="43">
        <v>0</v>
      </c>
      <c r="J75" s="43">
        <v>0</v>
      </c>
      <c r="K75" s="43">
        <v>0</v>
      </c>
      <c r="L75" s="43">
        <v>0</v>
      </c>
      <c r="M75" s="43">
        <v>0</v>
      </c>
      <c r="N75" s="43">
        <v>0</v>
      </c>
      <c r="O75" s="43">
        <v>0</v>
      </c>
      <c r="P75" s="9">
        <f t="shared" si="3"/>
        <v>0</v>
      </c>
    </row>
    <row r="76" spans="1:16" x14ac:dyDescent="0.25">
      <c r="A76" s="13" t="s">
        <v>80</v>
      </c>
      <c r="B76" s="14">
        <f>B77+B78+B79</f>
        <v>0</v>
      </c>
      <c r="C76" s="14">
        <f t="shared" ref="C76:M76" si="11">C77+C78+C79</f>
        <v>0</v>
      </c>
      <c r="D76" s="14">
        <f t="shared" si="11"/>
        <v>0</v>
      </c>
      <c r="E76" s="14">
        <f t="shared" si="11"/>
        <v>0</v>
      </c>
      <c r="F76" s="14">
        <f t="shared" si="11"/>
        <v>0</v>
      </c>
      <c r="G76" s="14">
        <f t="shared" si="11"/>
        <v>0</v>
      </c>
      <c r="H76" s="14">
        <f t="shared" si="11"/>
        <v>0</v>
      </c>
      <c r="I76" s="14">
        <f t="shared" si="11"/>
        <v>0</v>
      </c>
      <c r="J76" s="14">
        <f t="shared" si="11"/>
        <v>0</v>
      </c>
      <c r="K76" s="14">
        <f t="shared" si="11"/>
        <v>0</v>
      </c>
      <c r="L76" s="14">
        <f t="shared" si="11"/>
        <v>0</v>
      </c>
      <c r="M76" s="14">
        <f t="shared" si="11"/>
        <v>0</v>
      </c>
      <c r="N76" s="14">
        <f>N77+N78+N79</f>
        <v>0</v>
      </c>
      <c r="O76" s="14">
        <f>O77+O78+O79</f>
        <v>0</v>
      </c>
      <c r="P76" s="9">
        <f t="shared" si="3"/>
        <v>0</v>
      </c>
    </row>
    <row r="77" spans="1:16" ht="24" x14ac:dyDescent="0.25">
      <c r="A77" s="10" t="s">
        <v>81</v>
      </c>
      <c r="B77" s="42"/>
      <c r="C77" s="45">
        <v>0</v>
      </c>
      <c r="D77" s="43">
        <v>0</v>
      </c>
      <c r="E77" s="43">
        <v>0</v>
      </c>
      <c r="F77" s="43">
        <v>0</v>
      </c>
      <c r="G77" s="43">
        <v>0</v>
      </c>
      <c r="H77" s="43">
        <v>0</v>
      </c>
      <c r="I77" s="43">
        <v>0</v>
      </c>
      <c r="J77" s="43">
        <v>0</v>
      </c>
      <c r="K77" s="43">
        <v>0</v>
      </c>
      <c r="L77" s="43">
        <v>0</v>
      </c>
      <c r="M77" s="43">
        <v>0</v>
      </c>
      <c r="N77" s="43">
        <v>0</v>
      </c>
      <c r="O77" s="43">
        <v>0</v>
      </c>
      <c r="P77" s="9">
        <f t="shared" si="3"/>
        <v>0</v>
      </c>
    </row>
    <row r="78" spans="1:16" ht="24" x14ac:dyDescent="0.25">
      <c r="A78" s="10" t="s">
        <v>82</v>
      </c>
      <c r="B78" s="42"/>
      <c r="C78" s="45">
        <v>0</v>
      </c>
      <c r="D78" s="43">
        <v>0</v>
      </c>
      <c r="E78" s="43">
        <v>0</v>
      </c>
      <c r="F78" s="43">
        <v>0</v>
      </c>
      <c r="G78" s="43">
        <v>0</v>
      </c>
      <c r="H78" s="43">
        <v>0</v>
      </c>
      <c r="I78" s="43">
        <v>0</v>
      </c>
      <c r="J78" s="43">
        <v>0</v>
      </c>
      <c r="K78" s="43">
        <v>0</v>
      </c>
      <c r="L78" s="43">
        <v>0</v>
      </c>
      <c r="M78" s="43">
        <v>0</v>
      </c>
      <c r="N78" s="43">
        <v>0</v>
      </c>
      <c r="O78" s="43">
        <v>0</v>
      </c>
      <c r="P78" s="9">
        <f t="shared" si="3"/>
        <v>0</v>
      </c>
    </row>
    <row r="79" spans="1:16" ht="24" x14ac:dyDescent="0.25">
      <c r="A79" s="10" t="s">
        <v>83</v>
      </c>
      <c r="B79" s="42"/>
      <c r="C79" s="45">
        <v>0</v>
      </c>
      <c r="D79" s="43">
        <v>0</v>
      </c>
      <c r="E79" s="43">
        <v>0</v>
      </c>
      <c r="F79" s="43">
        <v>0</v>
      </c>
      <c r="G79" s="43">
        <v>0</v>
      </c>
      <c r="H79" s="43">
        <v>0</v>
      </c>
      <c r="I79" s="43">
        <v>0</v>
      </c>
      <c r="J79" s="43">
        <v>0</v>
      </c>
      <c r="K79" s="43">
        <v>0</v>
      </c>
      <c r="L79" s="43">
        <v>0</v>
      </c>
      <c r="M79" s="43">
        <v>0</v>
      </c>
      <c r="N79" s="43">
        <v>0</v>
      </c>
      <c r="O79" s="43">
        <v>0</v>
      </c>
      <c r="P79" s="9">
        <f t="shared" si="3"/>
        <v>0</v>
      </c>
    </row>
    <row r="80" spans="1:16" ht="15.75" thickBot="1" x14ac:dyDescent="0.3">
      <c r="A80" s="15" t="s">
        <v>84</v>
      </c>
      <c r="B80" s="47">
        <f>B76+B73+B68+B58+B50+B42+B32+B22+B16</f>
        <v>669691884</v>
      </c>
      <c r="C80" s="47">
        <f t="shared" ref="C80:M80" si="12">C76+C73+C68+C58+C50+C42+C32+C22+C16</f>
        <v>755148119.79999995</v>
      </c>
      <c r="D80" s="47">
        <f t="shared" si="12"/>
        <v>37265802.049999997</v>
      </c>
      <c r="E80" s="47">
        <f t="shared" si="12"/>
        <v>35249684.859999999</v>
      </c>
      <c r="F80" s="47">
        <f t="shared" si="12"/>
        <v>47891438.57</v>
      </c>
      <c r="G80" s="47">
        <f t="shared" si="12"/>
        <v>40417906.879999995</v>
      </c>
      <c r="H80" s="16">
        <f t="shared" si="12"/>
        <v>37887764.769999996</v>
      </c>
      <c r="I80" s="16">
        <f t="shared" si="12"/>
        <v>39215500.289999999</v>
      </c>
      <c r="J80" s="16">
        <f t="shared" si="12"/>
        <v>51460499.640000001</v>
      </c>
      <c r="K80" s="16">
        <f t="shared" si="12"/>
        <v>61007781.709999993</v>
      </c>
      <c r="L80" s="16">
        <f t="shared" si="12"/>
        <v>89187911.550000012</v>
      </c>
      <c r="M80" s="16">
        <f t="shared" si="12"/>
        <v>49613317.820000008</v>
      </c>
      <c r="N80" s="16">
        <f>N76+N73+N68+N58+N50+N42+N32+N22+N16</f>
        <v>53724021.290000007</v>
      </c>
      <c r="O80" s="16">
        <f>O76+O73+O68+O58+O50+O42+O32+O22+O16</f>
        <v>0</v>
      </c>
      <c r="P80" s="16">
        <f t="shared" si="3"/>
        <v>542921629.42999995</v>
      </c>
    </row>
    <row r="81" spans="1:16" ht="15.75" thickTop="1" x14ac:dyDescent="0.25">
      <c r="A81" s="17"/>
      <c r="B81" s="48"/>
      <c r="D81" s="18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</row>
    <row r="82" spans="1:16" x14ac:dyDescent="0.25">
      <c r="A82" s="20" t="s">
        <v>85</v>
      </c>
      <c r="B82" s="49"/>
      <c r="D82" s="21"/>
      <c r="E82" s="21"/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22"/>
    </row>
    <row r="83" spans="1:16" ht="24" x14ac:dyDescent="0.25">
      <c r="A83" s="20" t="s">
        <v>86</v>
      </c>
      <c r="B83" s="50">
        <f>+B84+B85</f>
        <v>0</v>
      </c>
      <c r="D83" s="21"/>
      <c r="E83" s="51"/>
      <c r="F83" s="51"/>
      <c r="G83" s="51"/>
      <c r="H83" s="24"/>
      <c r="I83" s="24"/>
      <c r="J83" s="24"/>
      <c r="K83" s="24"/>
      <c r="L83" s="24"/>
      <c r="M83" s="24"/>
      <c r="N83" s="24"/>
      <c r="O83" s="24"/>
      <c r="P83" s="23">
        <f>+P84+P85</f>
        <v>0</v>
      </c>
    </row>
    <row r="84" spans="1:16" ht="24" x14ac:dyDescent="0.25">
      <c r="A84" s="10" t="s">
        <v>87</v>
      </c>
      <c r="B84" s="42">
        <v>0</v>
      </c>
      <c r="C84" s="45">
        <v>0</v>
      </c>
      <c r="D84" s="43">
        <v>0</v>
      </c>
      <c r="E84" s="43">
        <v>0</v>
      </c>
      <c r="F84" s="43">
        <v>0</v>
      </c>
      <c r="G84" s="43">
        <v>0</v>
      </c>
      <c r="H84" s="43">
        <v>0</v>
      </c>
      <c r="I84" s="43">
        <v>0</v>
      </c>
      <c r="J84" s="43">
        <v>0</v>
      </c>
      <c r="K84" s="43">
        <v>0</v>
      </c>
      <c r="L84" s="43">
        <v>0</v>
      </c>
      <c r="M84" s="11">
        <v>0</v>
      </c>
      <c r="N84" s="11"/>
      <c r="O84" s="11"/>
      <c r="P84" s="12">
        <f>+D84+E84+F84+G84+H84+I84+J84+K84+L84+M84</f>
        <v>0</v>
      </c>
    </row>
    <row r="85" spans="1:16" ht="24" x14ac:dyDescent="0.25">
      <c r="A85" s="10" t="s">
        <v>88</v>
      </c>
      <c r="B85" s="42">
        <v>0</v>
      </c>
      <c r="C85" s="45">
        <v>0</v>
      </c>
      <c r="D85" s="43">
        <v>0</v>
      </c>
      <c r="E85" s="43">
        <v>0</v>
      </c>
      <c r="F85" s="43">
        <v>0</v>
      </c>
      <c r="G85" s="43">
        <v>0</v>
      </c>
      <c r="H85" s="43">
        <v>0</v>
      </c>
      <c r="I85" s="43">
        <v>0</v>
      </c>
      <c r="J85" s="43">
        <v>0</v>
      </c>
      <c r="K85" s="43">
        <v>0</v>
      </c>
      <c r="L85" s="43">
        <v>0</v>
      </c>
      <c r="M85" s="11">
        <v>0</v>
      </c>
      <c r="N85" s="11"/>
      <c r="O85" s="11"/>
      <c r="P85" s="12">
        <f>+D85+E85+F85+G85+H85+I85+J85+K85+L85+M85</f>
        <v>0</v>
      </c>
    </row>
    <row r="86" spans="1:16" x14ac:dyDescent="0.25">
      <c r="A86" s="20" t="s">
        <v>89</v>
      </c>
      <c r="B86" s="14">
        <f>+B87+B88</f>
        <v>0</v>
      </c>
      <c r="C86" s="14">
        <f t="shared" ref="C86:G86" si="13">+C87+C88</f>
        <v>0</v>
      </c>
      <c r="D86" s="14">
        <f t="shared" si="13"/>
        <v>0</v>
      </c>
      <c r="E86" s="14">
        <f t="shared" si="13"/>
        <v>0</v>
      </c>
      <c r="F86" s="14">
        <f t="shared" si="13"/>
        <v>0</v>
      </c>
      <c r="G86" s="14">
        <f t="shared" si="13"/>
        <v>0</v>
      </c>
      <c r="H86" s="24"/>
      <c r="I86" s="24"/>
      <c r="J86" s="24"/>
      <c r="K86" s="24"/>
      <c r="L86" s="24"/>
      <c r="M86" s="24"/>
      <c r="N86" s="24"/>
      <c r="O86" s="24"/>
      <c r="P86" s="23">
        <f>+P87+P88</f>
        <v>0</v>
      </c>
    </row>
    <row r="87" spans="1:16" ht="24" x14ac:dyDescent="0.25">
      <c r="A87" s="10" t="s">
        <v>90</v>
      </c>
      <c r="B87" s="42">
        <v>0</v>
      </c>
      <c r="C87" s="45">
        <v>0</v>
      </c>
      <c r="D87" s="43">
        <v>0</v>
      </c>
      <c r="E87" s="43">
        <v>0</v>
      </c>
      <c r="F87" s="43">
        <v>0</v>
      </c>
      <c r="G87" s="43">
        <v>0</v>
      </c>
      <c r="H87" s="43">
        <v>0</v>
      </c>
      <c r="I87" s="43">
        <v>0</v>
      </c>
      <c r="J87" s="43">
        <v>0</v>
      </c>
      <c r="K87" s="43">
        <v>0</v>
      </c>
      <c r="L87" s="43">
        <v>0</v>
      </c>
      <c r="M87" s="11">
        <v>0</v>
      </c>
      <c r="N87" s="11"/>
      <c r="O87" s="11"/>
      <c r="P87" s="12">
        <f>+D87+E87+F87+G87+H87+I87+J87+K87+L87+M87</f>
        <v>0</v>
      </c>
    </row>
    <row r="88" spans="1:16" ht="24" x14ac:dyDescent="0.25">
      <c r="A88" s="10" t="s">
        <v>91</v>
      </c>
      <c r="B88" s="42">
        <v>0</v>
      </c>
      <c r="C88" s="45">
        <v>0</v>
      </c>
      <c r="D88" s="43">
        <v>0</v>
      </c>
      <c r="E88" s="43">
        <v>0</v>
      </c>
      <c r="F88" s="43">
        <v>0</v>
      </c>
      <c r="G88" s="43">
        <v>0</v>
      </c>
      <c r="H88" s="43">
        <v>0</v>
      </c>
      <c r="I88" s="43">
        <v>0</v>
      </c>
      <c r="J88" s="43">
        <v>0</v>
      </c>
      <c r="K88" s="43">
        <v>0</v>
      </c>
      <c r="L88" s="43">
        <v>0</v>
      </c>
      <c r="M88" s="11">
        <v>0</v>
      </c>
      <c r="N88" s="11"/>
      <c r="O88" s="11"/>
      <c r="P88" s="12">
        <f>+D88+E88+F88+G88+H88+I88+J88+K88+L88+M88</f>
        <v>0</v>
      </c>
    </row>
    <row r="89" spans="1:16" ht="24" x14ac:dyDescent="0.25">
      <c r="A89" s="20" t="s">
        <v>92</v>
      </c>
      <c r="B89" s="14">
        <f>+B90</f>
        <v>0</v>
      </c>
      <c r="C89" s="14">
        <f t="shared" ref="C89:G89" si="14">+C90+C91</f>
        <v>0</v>
      </c>
      <c r="D89" s="14">
        <f t="shared" si="14"/>
        <v>0</v>
      </c>
      <c r="E89" s="14">
        <f t="shared" si="14"/>
        <v>0</v>
      </c>
      <c r="F89" s="14">
        <f t="shared" si="14"/>
        <v>0</v>
      </c>
      <c r="G89" s="14">
        <f t="shared" si="14"/>
        <v>0</v>
      </c>
      <c r="H89" s="24"/>
      <c r="I89" s="24"/>
      <c r="J89" s="24"/>
      <c r="K89" s="24"/>
      <c r="L89" s="24"/>
      <c r="M89" s="24"/>
      <c r="N89" s="24"/>
      <c r="O89" s="24"/>
      <c r="P89" s="23">
        <f>+P90</f>
        <v>0</v>
      </c>
    </row>
    <row r="90" spans="1:16" ht="24" x14ac:dyDescent="0.25">
      <c r="A90" s="10" t="s">
        <v>93</v>
      </c>
      <c r="B90" s="42">
        <v>0</v>
      </c>
      <c r="C90" s="45">
        <v>0</v>
      </c>
      <c r="D90" s="52">
        <v>0</v>
      </c>
      <c r="E90" s="52">
        <v>0</v>
      </c>
      <c r="F90" s="52">
        <v>0</v>
      </c>
      <c r="G90" s="52">
        <v>0</v>
      </c>
      <c r="H90" s="43">
        <v>0</v>
      </c>
      <c r="I90" s="43">
        <v>0</v>
      </c>
      <c r="J90" s="43">
        <v>0</v>
      </c>
      <c r="K90" s="43">
        <v>0</v>
      </c>
      <c r="L90" s="43">
        <v>0</v>
      </c>
      <c r="M90" s="25">
        <v>0</v>
      </c>
      <c r="N90" s="25"/>
      <c r="O90" s="25"/>
      <c r="P90" s="26">
        <f>+D90+E90+F90+G90+H90+I90+J90+K90+L90+M90</f>
        <v>0</v>
      </c>
    </row>
    <row r="91" spans="1:16" x14ac:dyDescent="0.25">
      <c r="A91" s="27" t="s">
        <v>94</v>
      </c>
      <c r="B91" s="53">
        <f>+B83+B86+B89</f>
        <v>0</v>
      </c>
      <c r="C91" s="53">
        <f t="shared" ref="C91:M91" si="15">+C84+C85+C87+C88+C90</f>
        <v>0</v>
      </c>
      <c r="D91" s="53">
        <f t="shared" si="15"/>
        <v>0</v>
      </c>
      <c r="E91" s="53">
        <f t="shared" si="15"/>
        <v>0</v>
      </c>
      <c r="F91" s="53">
        <f t="shared" si="15"/>
        <v>0</v>
      </c>
      <c r="G91" s="53">
        <f t="shared" si="15"/>
        <v>0</v>
      </c>
      <c r="H91" s="28">
        <f t="shared" si="15"/>
        <v>0</v>
      </c>
      <c r="I91" s="28">
        <f t="shared" si="15"/>
        <v>0</v>
      </c>
      <c r="J91" s="28">
        <f t="shared" si="15"/>
        <v>0</v>
      </c>
      <c r="K91" s="28">
        <f t="shared" si="15"/>
        <v>0</v>
      </c>
      <c r="L91" s="28">
        <f t="shared" si="15"/>
        <v>0</v>
      </c>
      <c r="M91" s="28">
        <f t="shared" si="15"/>
        <v>0</v>
      </c>
      <c r="N91" s="28">
        <f>N84+N85+N87+N88+N90</f>
        <v>0</v>
      </c>
      <c r="O91" s="28">
        <f>O84+O85+O87+O88+O90</f>
        <v>0</v>
      </c>
      <c r="P91" s="28">
        <f>+P83+P86+P89</f>
        <v>0</v>
      </c>
    </row>
    <row r="92" spans="1:16" x14ac:dyDescent="0.25">
      <c r="A92" s="1"/>
      <c r="D92" s="29"/>
      <c r="E92" s="29"/>
      <c r="F92" s="29"/>
      <c r="G92" s="29"/>
      <c r="H92" s="29"/>
      <c r="I92" s="29"/>
      <c r="J92" s="29"/>
      <c r="K92" s="29"/>
      <c r="L92" s="29"/>
      <c r="M92" s="29"/>
      <c r="N92" s="29"/>
      <c r="O92" s="29"/>
      <c r="P92" s="29"/>
    </row>
    <row r="93" spans="1:16" ht="26.25" thickBot="1" x14ac:dyDescent="0.3">
      <c r="A93" s="30" t="s">
        <v>95</v>
      </c>
      <c r="B93" s="31">
        <f>+B80+B91</f>
        <v>669691884</v>
      </c>
      <c r="C93" s="31">
        <f>+C80+C91</f>
        <v>755148119.79999995</v>
      </c>
      <c r="D93" s="31">
        <f t="shared" ref="D93:P93" si="16">+D80+D91</f>
        <v>37265802.049999997</v>
      </c>
      <c r="E93" s="31">
        <f t="shared" si="16"/>
        <v>35249684.859999999</v>
      </c>
      <c r="F93" s="31">
        <f t="shared" si="16"/>
        <v>47891438.57</v>
      </c>
      <c r="G93" s="31">
        <f t="shared" si="16"/>
        <v>40417906.879999995</v>
      </c>
      <c r="H93" s="31">
        <f t="shared" si="16"/>
        <v>37887764.769999996</v>
      </c>
      <c r="I93" s="31">
        <f t="shared" si="16"/>
        <v>39215500.289999999</v>
      </c>
      <c r="J93" s="31">
        <f t="shared" si="16"/>
        <v>51460499.640000001</v>
      </c>
      <c r="K93" s="31">
        <f t="shared" si="16"/>
        <v>61007781.709999993</v>
      </c>
      <c r="L93" s="31">
        <f t="shared" si="16"/>
        <v>89187911.550000012</v>
      </c>
      <c r="M93" s="31">
        <f t="shared" si="16"/>
        <v>49613317.820000008</v>
      </c>
      <c r="N93" s="31">
        <f>N80+N91</f>
        <v>53724021.290000007</v>
      </c>
      <c r="O93" s="31">
        <f>O80+O91</f>
        <v>0</v>
      </c>
      <c r="P93" s="31">
        <f t="shared" si="16"/>
        <v>542921629.42999995</v>
      </c>
    </row>
    <row r="94" spans="1:16" ht="15.75" thickTop="1" x14ac:dyDescent="0.25">
      <c r="A94" s="32" t="s">
        <v>96</v>
      </c>
      <c r="D94" s="37"/>
      <c r="E94" s="37"/>
      <c r="F94" s="37"/>
      <c r="G94" s="37"/>
      <c r="H94" s="2"/>
      <c r="I94" s="2"/>
      <c r="J94" s="2"/>
      <c r="K94" s="2"/>
      <c r="L94" s="2"/>
      <c r="M94" s="2"/>
      <c r="N94" s="2"/>
      <c r="O94" s="2"/>
      <c r="P94" s="2"/>
    </row>
    <row r="95" spans="1:16" x14ac:dyDescent="0.25">
      <c r="A95" s="33" t="s">
        <v>97</v>
      </c>
      <c r="D95" s="37"/>
      <c r="E95" s="37"/>
      <c r="F95" s="37"/>
      <c r="G95" s="37"/>
      <c r="H95" s="2"/>
      <c r="I95" s="34"/>
      <c r="J95" s="34"/>
      <c r="K95" s="34"/>
      <c r="L95" s="34"/>
      <c r="M95" s="34"/>
      <c r="N95" s="34"/>
      <c r="O95" s="34"/>
      <c r="P95" s="2"/>
    </row>
    <row r="96" spans="1:16" x14ac:dyDescent="0.25">
      <c r="A96" s="33" t="s">
        <v>98</v>
      </c>
      <c r="D96" s="37"/>
      <c r="E96" s="37"/>
      <c r="F96" s="37"/>
      <c r="G96" s="37"/>
      <c r="H96" s="2"/>
      <c r="I96" s="2"/>
      <c r="J96" s="2"/>
      <c r="K96" s="2"/>
      <c r="L96" s="2"/>
      <c r="M96" s="2"/>
      <c r="N96" s="2"/>
      <c r="O96" s="2"/>
      <c r="P96" s="2"/>
    </row>
    <row r="97" spans="1:16" x14ac:dyDescent="0.25">
      <c r="A97" s="33" t="s">
        <v>99</v>
      </c>
      <c r="D97" s="37"/>
      <c r="E97" s="37"/>
      <c r="F97" s="37"/>
      <c r="G97" s="37"/>
      <c r="H97" s="2"/>
      <c r="I97" s="2"/>
      <c r="J97" s="2"/>
      <c r="K97" s="2"/>
      <c r="L97" s="2"/>
      <c r="M97" s="2"/>
      <c r="N97" s="2"/>
      <c r="O97" s="2"/>
      <c r="P97" s="2"/>
    </row>
    <row r="98" spans="1:16" ht="15.75" thickBot="1" x14ac:dyDescent="0.3">
      <c r="A98" s="33" t="s">
        <v>100</v>
      </c>
      <c r="D98" s="37"/>
      <c r="E98" s="37"/>
      <c r="F98" s="37"/>
      <c r="G98" s="37"/>
      <c r="H98" s="2"/>
      <c r="I98" s="2"/>
      <c r="J98" s="67"/>
      <c r="K98" s="67"/>
      <c r="L98" s="67"/>
      <c r="M98" s="67"/>
      <c r="N98" s="2"/>
      <c r="O98" s="2"/>
      <c r="P98" s="2"/>
    </row>
    <row r="99" spans="1:16" x14ac:dyDescent="0.25">
      <c r="A99" s="33" t="s">
        <v>101</v>
      </c>
      <c r="D99" s="37"/>
      <c r="E99" s="37"/>
      <c r="F99" s="37"/>
      <c r="G99" s="61" t="s">
        <v>102</v>
      </c>
      <c r="H99" s="61"/>
      <c r="I99" s="61"/>
      <c r="J99" s="62"/>
      <c r="K99" s="62"/>
      <c r="L99" s="62"/>
      <c r="M99" s="62"/>
      <c r="N99" s="61"/>
      <c r="O99" s="61"/>
      <c r="P99" s="61"/>
    </row>
    <row r="100" spans="1:16" x14ac:dyDescent="0.25">
      <c r="A100" s="33" t="s">
        <v>103</v>
      </c>
      <c r="D100" s="37"/>
      <c r="E100" s="37"/>
      <c r="F100" s="37"/>
      <c r="G100" s="61" t="s">
        <v>104</v>
      </c>
      <c r="H100" s="61"/>
      <c r="I100" s="61"/>
      <c r="J100" s="61"/>
      <c r="K100" s="61"/>
      <c r="L100" s="61"/>
      <c r="M100" s="61"/>
      <c r="N100" s="61"/>
      <c r="O100" s="61"/>
      <c r="P100" s="61"/>
    </row>
    <row r="101" spans="1:16" x14ac:dyDescent="0.25">
      <c r="A101" s="33"/>
      <c r="D101" s="37"/>
      <c r="E101" s="37"/>
      <c r="F101" s="37"/>
      <c r="G101" s="37"/>
      <c r="H101" s="2"/>
      <c r="I101" s="2"/>
      <c r="J101" s="2"/>
      <c r="K101" s="2"/>
      <c r="L101" s="2"/>
      <c r="M101" s="2"/>
      <c r="N101" s="2"/>
      <c r="O101" s="2"/>
      <c r="P101" s="2"/>
    </row>
    <row r="102" spans="1:16" x14ac:dyDescent="0.25">
      <c r="A102" s="33"/>
      <c r="D102" s="37"/>
      <c r="E102" s="37"/>
      <c r="F102" s="37"/>
      <c r="G102" s="37"/>
      <c r="H102" s="2"/>
      <c r="I102" s="2"/>
      <c r="J102" s="2"/>
      <c r="K102" s="2"/>
      <c r="L102" s="2"/>
      <c r="M102" s="2"/>
      <c r="N102" s="2"/>
      <c r="O102" s="2"/>
      <c r="P102" s="2"/>
    </row>
    <row r="103" spans="1:16" x14ac:dyDescent="0.25">
      <c r="A103" s="33"/>
      <c r="D103" s="37"/>
      <c r="E103" s="37"/>
      <c r="F103" s="37"/>
      <c r="G103" s="37"/>
      <c r="H103" s="2"/>
      <c r="I103" s="2"/>
      <c r="J103" s="2"/>
      <c r="K103" s="2"/>
      <c r="L103" s="2"/>
      <c r="M103" s="2"/>
      <c r="N103" s="2"/>
      <c r="O103" s="2"/>
      <c r="P103" s="2"/>
    </row>
    <row r="104" spans="1:16" x14ac:dyDescent="0.25">
      <c r="A104" s="33"/>
      <c r="D104" s="37"/>
      <c r="E104" s="37"/>
      <c r="F104" s="37"/>
      <c r="G104" s="37"/>
      <c r="H104" s="2"/>
      <c r="I104" s="2"/>
      <c r="J104" s="2"/>
      <c r="K104" s="2"/>
      <c r="L104" s="2"/>
      <c r="M104" s="2"/>
      <c r="N104" s="2"/>
      <c r="O104" s="2"/>
      <c r="P104" s="2"/>
    </row>
    <row r="105" spans="1:16" x14ac:dyDescent="0.25">
      <c r="A105" s="1"/>
      <c r="B105" s="54"/>
      <c r="C105" s="54"/>
      <c r="D105" s="37"/>
      <c r="E105" s="37"/>
      <c r="F105" s="37"/>
      <c r="G105" s="37"/>
      <c r="H105" s="2"/>
      <c r="I105" s="2"/>
      <c r="J105" s="2"/>
      <c r="K105" s="2"/>
      <c r="L105" s="2"/>
      <c r="M105" s="2"/>
      <c r="N105" s="2"/>
      <c r="O105" s="2"/>
      <c r="P105" s="2"/>
    </row>
    <row r="106" spans="1:16" x14ac:dyDescent="0.25">
      <c r="A106" s="1"/>
      <c r="B106" s="54"/>
      <c r="C106" s="54"/>
      <c r="D106" s="37"/>
      <c r="E106" s="37"/>
      <c r="F106" s="37"/>
      <c r="G106" s="37"/>
      <c r="H106" s="2"/>
      <c r="I106" s="2"/>
      <c r="J106" s="2"/>
      <c r="K106" s="2"/>
      <c r="L106" s="2"/>
      <c r="M106" s="2"/>
      <c r="N106" s="2"/>
      <c r="O106" s="2"/>
      <c r="P106" s="2"/>
    </row>
  </sheetData>
  <mergeCells count="10">
    <mergeCell ref="A15:P15"/>
    <mergeCell ref="G99:P99"/>
    <mergeCell ref="G100:P100"/>
    <mergeCell ref="D13:O13"/>
    <mergeCell ref="A7:P7"/>
    <mergeCell ref="A8:P8"/>
    <mergeCell ref="A9:P9"/>
    <mergeCell ref="A10:P10"/>
    <mergeCell ref="A11:P11"/>
    <mergeCell ref="J98:M98"/>
  </mergeCells>
  <pageMargins left="0.70866141732283472" right="0.70866141732283472" top="0.74803149606299213" bottom="0.74803149606299213" header="0.31496062992125984" footer="0.31496062992125984"/>
  <pageSetup paperSize="5"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Mercedes Moronta</dc:creator>
  <cp:lastModifiedBy>Marcos Cabral</cp:lastModifiedBy>
  <cp:lastPrinted>2024-09-13T15:54:10Z</cp:lastPrinted>
  <dcterms:created xsi:type="dcterms:W3CDTF">2023-02-08T18:19:49Z</dcterms:created>
  <dcterms:modified xsi:type="dcterms:W3CDTF">2024-12-10T21:10:49Z</dcterms:modified>
</cp:coreProperties>
</file>