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reccion de Promocion de Ética e Integridad\División de Comisiones de Ética Pública\Evaluaciones 2018\Evaluadores\Wendy López\"/>
    </mc:Choice>
  </mc:AlternateContent>
  <bookViews>
    <workbookView xWindow="0" yWindow="0" windowWidth="20490" windowHeight="745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2018'!$A$1:$M$59</definedName>
    <definedName name="_xlnm.Print_Area" localSheetId="1">#REF!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2018'!$11:$14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52511"/>
</workbook>
</file>

<file path=xl/calcChain.xml><?xml version="1.0" encoding="utf-8"?>
<calcChain xmlns="http://schemas.openxmlformats.org/spreadsheetml/2006/main">
  <c r="I9" i="11" l="1"/>
  <c r="H9" i="11"/>
  <c r="G9" i="11"/>
  <c r="F9" i="11"/>
  <c r="E9" i="11"/>
  <c r="I8" i="11"/>
  <c r="H8" i="11"/>
  <c r="G8" i="11"/>
  <c r="F8" i="11"/>
  <c r="E8" i="11"/>
  <c r="I7" i="11"/>
  <c r="H7" i="11"/>
  <c r="G7" i="11"/>
  <c r="F7" i="11"/>
  <c r="E7" i="11"/>
  <c r="I6" i="11"/>
  <c r="H6" i="11"/>
  <c r="G6" i="11"/>
  <c r="F6" i="11"/>
  <c r="E6" i="11"/>
  <c r="K6" i="11"/>
  <c r="K12" i="11" s="1"/>
  <c r="I10" i="11" l="1"/>
  <c r="H10" i="11"/>
  <c r="G10" i="11"/>
  <c r="F10" i="11"/>
  <c r="E10" i="11"/>
  <c r="J10" i="11" l="1"/>
  <c r="E11" i="11" s="1"/>
  <c r="H11" i="11" l="1"/>
  <c r="F11" i="11"/>
  <c r="J11" i="11" s="1"/>
  <c r="I11" i="11"/>
  <c r="G11" i="11"/>
  <c r="L55" i="9" l="1"/>
</calcChain>
</file>

<file path=xl/sharedStrings.xml><?xml version="1.0" encoding="utf-8"?>
<sst xmlns="http://schemas.openxmlformats.org/spreadsheetml/2006/main" count="227" uniqueCount="166">
  <si>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</si>
  <si>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</si>
  <si>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</si>
  <si>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</si>
  <si>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</si>
  <si>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</si>
  <si>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</si>
  <si>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</si>
  <si>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</si>
  <si>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</si>
  <si>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</si>
  <si>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</si>
  <si>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</si>
  <si>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</si>
  <si>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</si>
  <si>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</si>
  <si>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</si>
  <si>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Matriz para evaluación del primer (1er) trimestre del Plan de trabajo 2018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</si>
  <si>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</si>
  <si>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</si>
  <si>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</si>
  <si>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</si>
  <si>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</si>
  <si>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</si>
  <si>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</si>
  <si>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</si>
  <si>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</si>
  <si>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</si>
  <si>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</si>
  <si>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</si>
  <si>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</si>
  <si>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</si>
  <si>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</si>
  <si>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>Tecnico Evaluador: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</si>
  <si>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</si>
  <si>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</si>
  <si>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</si>
  <si>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</si>
  <si>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</si>
  <si>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</si>
  <si>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</si>
  <si>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</si>
  <si>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</si>
  <si>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</si>
  <si>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</si>
  <si>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</si>
  <si>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</si>
  <si>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</si>
  <si>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</si>
  <si>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</si>
  <si>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</si>
  <si>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</si>
  <si>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</si>
  <si>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</si>
  <si>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</si>
  <si>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</si>
  <si>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</si>
  <si>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</si>
  <si>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</si>
  <si>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</si>
  <si>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</si>
  <si>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</si>
  <si>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</si>
  <si>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</si>
  <si>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</si>
  <si>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</si>
  <si>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</si>
  <si>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</si>
  <si>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</si>
  <si>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</si>
  <si>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</si>
  <si>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</si>
  <si>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</si>
  <si>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</si>
  <si>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</si>
  <si>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</si>
  <si>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</si>
  <si>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</si>
  <si>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</si>
  <si>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</si>
  <si>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</si>
  <si>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</si>
  <si>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</si>
  <si>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</si>
  <si>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</si>
  <si>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</si>
  <si>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</si>
  <si>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</si>
  <si>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</si>
  <si>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</si>
  <si>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</si>
  <si>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</si>
  <si>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</si>
  <si>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</si>
  <si>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</si>
  <si>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</si>
  <si>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</si>
  <si>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</si>
  <si>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</si>
  <si>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</si>
  <si>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</si>
  <si>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</si>
  <si>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</si>
  <si>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</si>
  <si>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</si>
  <si>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</si>
  <si>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</si>
  <si>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</si>
  <si>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</si>
  <si>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</si>
  <si>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</si>
  <si>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</si>
  <si>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</si>
  <si>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</si>
  <si>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</si>
  <si>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</si>
  <si>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</si>
  <si>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</si>
  <si>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</si>
  <si>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</si>
  <si>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</si>
  <si>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</si>
  <si>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</si>
  <si>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</si>
  <si>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</si>
  <si>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</si>
  <si>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</si>
  <si>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</si>
  <si>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</si>
  <si>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Direccion General de Ganaderia</t>
  </si>
  <si>
    <t>T1/T2/T3/T4</t>
  </si>
  <si>
    <t>T2/T3/T4/T1-19</t>
  </si>
  <si>
    <t>T2/T4</t>
  </si>
  <si>
    <t>Wendy López</t>
  </si>
  <si>
    <t>Enero - Marzo</t>
  </si>
  <si>
    <t>11/1/2018 - 25/1/18 - 1/3/18 - 5/3/18 - 15/3/18 - 19/3/2018</t>
  </si>
  <si>
    <t>Creación de un correo electrónico</t>
  </si>
  <si>
    <t>Envio vía de una comunicación masiva vía el nuevo correo de la CEP</t>
  </si>
  <si>
    <t>Instalación de 2 buzones de denuncias</t>
  </si>
  <si>
    <t>Relación de casos trabajados</t>
  </si>
  <si>
    <t>Minutas firmadas de reuniones realizadas</t>
  </si>
  <si>
    <t>Se ha asistido a todas las actividades realizadas por la DIGEIG. Favor revisar libro de firmas.</t>
  </si>
  <si>
    <t xml:space="preserve">Correo de notificación de renuncia de un miembro de la CEP. </t>
  </si>
  <si>
    <t xml:space="preserve">Envío de fragmentos del Código de Etica via correo de CEP y su publicación en los murales. </t>
  </si>
  <si>
    <t>Es indispensable que remitan el cuadro control de solicitud de asesorias, como lo establecen los medios de verificación.</t>
  </si>
  <si>
    <t>Deben de confirmamar la informacion suminstrada en esta matriz con relacion a la cantidad de actividades realizadas, pues no evidencian la cantidad de actividades que allí describen.</t>
  </si>
  <si>
    <t>La evidencia emitida es un cuadro control de denuncias, la cual se corresponde a la actividad No. 5 a); no a la 11 que es un cuadro control esclusivo de registro de conflictos de intereses.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</si>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</sst>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[$€]* #,##0.00_);_([$€]* \(#,##0.00\);_([$€]* &quot;-&quot;??_);_(@_)"/>
    <numFmt numFmtId="168" formatCode="[$-C0A]mmmm\-yy;@"/>
    <numFmt numFmtId="169" formatCode="[$-C0A]d\-mmm\-yyyy;@"/>
  </numFmts>
  <fonts count="4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5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5" fillId="15" borderId="4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168" fontId="33" fillId="2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15" borderId="28" xfId="0" applyFont="1" applyFill="1" applyBorder="1" applyAlignment="1" applyProtection="1">
      <alignment horizontal="center" vertical="center" wrapText="1"/>
      <protection locked="0"/>
    </xf>
    <xf numFmtId="0" fontId="27" fillId="15" borderId="39" xfId="0" applyFont="1" applyFill="1" applyBorder="1" applyAlignment="1" applyProtection="1">
      <alignment horizontal="center" vertical="center" wrapText="1"/>
      <protection locked="0"/>
    </xf>
    <xf numFmtId="0" fontId="27" fillId="14" borderId="27" xfId="0" applyFont="1" applyFill="1" applyBorder="1" applyAlignment="1" applyProtection="1">
      <alignment horizontal="center" vertical="center"/>
      <protection locked="0"/>
    </xf>
    <xf numFmtId="0" fontId="27" fillId="14" borderId="28" xfId="0" applyFont="1" applyFill="1" applyBorder="1" applyAlignment="1" applyProtection="1">
      <alignment horizontal="center" vertical="center"/>
      <protection locked="0"/>
    </xf>
    <xf numFmtId="0" fontId="28" fillId="14" borderId="3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14" fontId="27" fillId="15" borderId="7" xfId="0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center" vertical="center" wrapText="1"/>
      <protection locked="0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7" fillId="14" borderId="7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14" borderId="12" xfId="0" applyFont="1" applyFill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14" borderId="2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/>
      <protection locked="0"/>
    </xf>
    <xf numFmtId="0" fontId="27" fillId="14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33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7" fillId="15" borderId="7" xfId="0" applyFont="1" applyFill="1" applyBorder="1" applyAlignment="1" applyProtection="1">
      <alignment horizontal="center" vertical="center" wrapText="1"/>
    </xf>
    <xf numFmtId="0" fontId="26" fillId="15" borderId="3" xfId="0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 applyProtection="1">
      <alignment horizontal="center" vertical="center"/>
      <protection locked="0"/>
    </xf>
    <xf numFmtId="0" fontId="26" fillId="15" borderId="33" xfId="0" applyFont="1" applyFill="1" applyBorder="1" applyAlignment="1" applyProtection="1">
      <alignment horizontal="center" vertical="center"/>
      <protection locked="0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15" borderId="0" xfId="0" applyFont="1" applyFill="1"/>
    <xf numFmtId="0" fontId="27" fillId="14" borderId="33" xfId="0" applyFont="1" applyFill="1" applyBorder="1" applyAlignment="1">
      <alignment horizontal="left" vertical="center" wrapText="1"/>
    </xf>
    <xf numFmtId="0" fontId="6" fillId="4" borderId="34" xfId="1" applyFont="1" applyFill="1" applyBorder="1" applyAlignment="1">
      <alignment horizontal="center" vertical="center" wrapText="1"/>
    </xf>
    <xf numFmtId="14" fontId="27" fillId="15" borderId="1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left" vertical="center" wrapText="1"/>
    </xf>
    <xf numFmtId="0" fontId="33" fillId="15" borderId="22" xfId="0" applyFont="1" applyFill="1" applyBorder="1" applyAlignment="1">
      <alignment horizontal="left" vertical="center" wrapText="1"/>
    </xf>
    <xf numFmtId="0" fontId="25" fillId="15" borderId="1" xfId="0" applyNumberFormat="1" applyFont="1" applyFill="1" applyBorder="1" applyAlignment="1">
      <alignment vertical="center" wrapText="1"/>
    </xf>
    <xf numFmtId="0" fontId="15" fillId="15" borderId="0" xfId="0" applyFont="1" applyFill="1" applyBorder="1" applyAlignment="1">
      <alignment vertical="top" wrapText="1"/>
    </xf>
    <xf numFmtId="0" fontId="25" fillId="15" borderId="37" xfId="0" applyFont="1" applyFill="1" applyBorder="1" applyAlignment="1">
      <alignment horizontal="left" vertical="center" wrapText="1"/>
    </xf>
    <xf numFmtId="0" fontId="36" fillId="15" borderId="61" xfId="82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/>
    </xf>
    <xf numFmtId="0" fontId="25" fillId="15" borderId="43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left" vertical="center" wrapText="1"/>
    </xf>
    <xf numFmtId="0" fontId="14" fillId="15" borderId="0" xfId="0" applyFont="1" applyFill="1"/>
    <xf numFmtId="0" fontId="27" fillId="15" borderId="3" xfId="0" applyFont="1" applyFill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vertical="center" wrapText="1"/>
    </xf>
    <xf numFmtId="0" fontId="25" fillId="14" borderId="43" xfId="0" applyFont="1" applyFill="1" applyBorder="1" applyAlignment="1">
      <alignment vertical="center" wrapText="1"/>
    </xf>
    <xf numFmtId="0" fontId="25" fillId="14" borderId="14" xfId="0" applyFont="1" applyFill="1" applyBorder="1" applyAlignment="1">
      <alignment vertical="center" wrapText="1"/>
    </xf>
    <xf numFmtId="0" fontId="25" fillId="14" borderId="9" xfId="0" applyFont="1" applyFill="1" applyBorder="1" applyAlignment="1">
      <alignment vertical="center" wrapText="1"/>
    </xf>
    <xf numFmtId="0" fontId="25" fillId="14" borderId="44" xfId="0" applyFont="1" applyFill="1" applyBorder="1" applyAlignment="1">
      <alignment vertical="center" wrapText="1"/>
    </xf>
    <xf numFmtId="2" fontId="6" fillId="4" borderId="17" xfId="1" applyNumberFormat="1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vertical="center" wrapText="1"/>
    </xf>
    <xf numFmtId="0" fontId="25" fillId="15" borderId="12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vertical="center" wrapText="1"/>
    </xf>
    <xf numFmtId="0" fontId="27" fillId="14" borderId="3" xfId="0" applyFont="1" applyFill="1" applyBorder="1" applyAlignment="1" applyProtection="1">
      <alignment vertical="center" wrapText="1"/>
    </xf>
    <xf numFmtId="0" fontId="0" fillId="2" borderId="0" xfId="0" applyFill="1"/>
    <xf numFmtId="0" fontId="43" fillId="6" borderId="65" xfId="4" applyFont="1" applyFill="1" applyBorder="1" applyAlignment="1">
      <alignment horizontal="center" vertical="center" wrapText="1"/>
    </xf>
    <xf numFmtId="0" fontId="43" fillId="7" borderId="9" xfId="4" applyFont="1" applyFill="1" applyBorder="1" applyAlignment="1">
      <alignment horizontal="center" vertical="center" wrapText="1"/>
    </xf>
    <xf numFmtId="0" fontId="43" fillId="17" borderId="9" xfId="4" applyFont="1" applyFill="1" applyBorder="1" applyAlignment="1">
      <alignment horizontal="center" vertical="center" wrapText="1"/>
    </xf>
    <xf numFmtId="0" fontId="43" fillId="8" borderId="23" xfId="4" applyFont="1" applyFill="1" applyBorder="1" applyAlignment="1">
      <alignment horizontal="center" vertical="center" wrapText="1"/>
    </xf>
    <xf numFmtId="0" fontId="43" fillId="0" borderId="58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2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3" fillId="3" borderId="22" xfId="4" applyFont="1" applyFill="1" applyBorder="1" applyAlignment="1">
      <alignment horizontal="center" vertical="center"/>
    </xf>
    <xf numFmtId="0" fontId="43" fillId="3" borderId="1" xfId="4" applyFont="1" applyFill="1" applyBorder="1" applyAlignment="1">
      <alignment horizontal="center" vertical="center" wrapText="1"/>
    </xf>
    <xf numFmtId="9" fontId="43" fillId="18" borderId="30" xfId="83" applyFont="1" applyFill="1" applyBorder="1" applyAlignment="1">
      <alignment horizontal="center" vertical="center"/>
    </xf>
    <xf numFmtId="9" fontId="43" fillId="18" borderId="3" xfId="83" applyFont="1" applyFill="1" applyBorder="1" applyAlignment="1">
      <alignment horizontal="center" vertical="center"/>
    </xf>
    <xf numFmtId="9" fontId="43" fillId="18" borderId="32" xfId="83" applyFont="1" applyFill="1" applyBorder="1" applyAlignment="1">
      <alignment horizontal="center" vertical="center" wrapText="1"/>
    </xf>
    <xf numFmtId="9" fontId="43" fillId="18" borderId="3" xfId="83" applyFont="1" applyFill="1" applyBorder="1" applyAlignment="1">
      <alignment horizontal="center" vertical="center" wrapText="1"/>
    </xf>
    <xf numFmtId="9" fontId="43" fillId="18" borderId="3" xfId="4" applyNumberFormat="1" applyFont="1" applyFill="1" applyBorder="1" applyAlignment="1">
      <alignment horizontal="center" vertical="center" wrapText="1"/>
    </xf>
    <xf numFmtId="2" fontId="43" fillId="18" borderId="54" xfId="83" applyNumberFormat="1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168" fontId="6" fillId="2" borderId="35" xfId="0" applyNumberFormat="1" applyFont="1" applyFill="1" applyBorder="1" applyAlignment="1" applyProtection="1">
      <alignment horizontal="left" vertical="center"/>
    </xf>
    <xf numFmtId="168" fontId="6" fillId="2" borderId="39" xfId="0" applyNumberFormat="1" applyFont="1" applyFill="1" applyBorder="1" applyAlignment="1" applyProtection="1">
      <alignment horizontal="left" vertical="center"/>
    </xf>
    <xf numFmtId="168" fontId="27" fillId="2" borderId="41" xfId="0" applyNumberFormat="1" applyFont="1" applyFill="1" applyBorder="1" applyAlignment="1" applyProtection="1">
      <alignment horizontal="center" vertical="center"/>
    </xf>
    <xf numFmtId="168" fontId="27" fillId="2" borderId="40" xfId="0" applyNumberFormat="1" applyFont="1" applyFill="1" applyBorder="1" applyAlignment="1" applyProtection="1">
      <alignment horizontal="center" vertical="center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15" fontId="25" fillId="15" borderId="33" xfId="0" applyNumberFormat="1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 applyProtection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/>
    </xf>
    <xf numFmtId="0" fontId="27" fillId="2" borderId="40" xfId="0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40" fillId="9" borderId="18" xfId="1" applyFont="1" applyFill="1" applyBorder="1" applyAlignment="1">
      <alignment horizontal="center" vertical="center" wrapText="1"/>
    </xf>
    <xf numFmtId="0" fontId="40" fillId="9" borderId="19" xfId="1" applyFont="1" applyFill="1" applyBorder="1" applyAlignment="1">
      <alignment horizontal="center" vertical="center" wrapText="1"/>
    </xf>
    <xf numFmtId="0" fontId="40" fillId="9" borderId="42" xfId="1" applyFont="1" applyFill="1" applyBorder="1" applyAlignment="1">
      <alignment horizontal="center" vertical="center" wrapText="1"/>
    </xf>
    <xf numFmtId="169" fontId="37" fillId="2" borderId="5" xfId="0" applyNumberFormat="1" applyFont="1" applyFill="1" applyBorder="1" applyAlignment="1" applyProtection="1">
      <alignment horizontal="center" vertical="center"/>
    </xf>
    <xf numFmtId="169" fontId="37" fillId="2" borderId="6" xfId="0" applyNumberFormat="1" applyFont="1" applyFill="1" applyBorder="1" applyAlignment="1" applyProtection="1">
      <alignment horizontal="center" vertical="center"/>
    </xf>
    <xf numFmtId="169" fontId="37" fillId="2" borderId="40" xfId="0" applyNumberFormat="1" applyFont="1" applyFill="1" applyBorder="1" applyAlignment="1" applyProtection="1">
      <alignment horizontal="center" vertical="center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33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horizont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26" fillId="0" borderId="3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43" fillId="4" borderId="24" xfId="4" applyFont="1" applyFill="1" applyBorder="1" applyAlignment="1">
      <alignment horizontal="center" vertical="center"/>
    </xf>
    <xf numFmtId="0" fontId="43" fillId="4" borderId="9" xfId="4" applyFont="1" applyFill="1" applyBorder="1" applyAlignment="1">
      <alignment horizontal="center" vertical="center"/>
    </xf>
    <xf numFmtId="0" fontId="43" fillId="4" borderId="44" xfId="4" applyFont="1" applyFill="1" applyBorder="1" applyAlignment="1">
      <alignment horizontal="center" vertical="center"/>
    </xf>
    <xf numFmtId="0" fontId="0" fillId="18" borderId="57" xfId="0" applyFill="1" applyBorder="1" applyAlignment="1">
      <alignment horizontal="center"/>
    </xf>
    <xf numFmtId="0" fontId="41" fillId="2" borderId="29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49" fontId="2" fillId="0" borderId="25" xfId="4" applyNumberFormat="1" applyFont="1" applyBorder="1" applyAlignment="1">
      <alignment horizontal="center" vertical="center" wrapText="1"/>
    </xf>
    <xf numFmtId="49" fontId="2" fillId="0" borderId="68" xfId="4" applyNumberFormat="1" applyFont="1" applyBorder="1" applyAlignment="1">
      <alignment horizontal="center" vertical="center" wrapText="1"/>
    </xf>
    <xf numFmtId="0" fontId="43" fillId="3" borderId="11" xfId="4" applyFont="1" applyFill="1" applyBorder="1" applyAlignment="1">
      <alignment horizontal="center" vertical="center" wrapText="1"/>
    </xf>
    <xf numFmtId="0" fontId="43" fillId="3" borderId="14" xfId="4" applyFont="1" applyFill="1" applyBorder="1" applyAlignment="1">
      <alignment horizontal="center" vertical="center" wrapText="1"/>
    </xf>
    <xf numFmtId="0" fontId="43" fillId="4" borderId="69" xfId="4" applyFont="1" applyFill="1" applyBorder="1" applyAlignment="1">
      <alignment horizontal="center" vertical="center"/>
    </xf>
    <xf numFmtId="0" fontId="43" fillId="4" borderId="70" xfId="4" applyFont="1" applyFill="1" applyBorder="1" applyAlignment="1">
      <alignment horizontal="center" vertical="center"/>
    </xf>
    <xf numFmtId="0" fontId="43" fillId="4" borderId="68" xfId="4" applyFont="1" applyFill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0" fontId="43" fillId="4" borderId="71" xfId="4" applyFont="1" applyFill="1" applyBorder="1" applyAlignment="1">
      <alignment horizontal="center" vertical="center"/>
    </xf>
    <xf numFmtId="0" fontId="43" fillId="4" borderId="72" xfId="4" applyFont="1" applyFill="1" applyBorder="1" applyAlignment="1">
      <alignment horizontal="center" vertical="center"/>
    </xf>
    <xf numFmtId="0" fontId="43" fillId="4" borderId="67" xfId="4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3" fillId="4" borderId="27" xfId="32" applyFont="1" applyFill="1" applyBorder="1" applyAlignment="1">
      <alignment horizontal="center" vertical="center"/>
    </xf>
    <xf numFmtId="0" fontId="43" fillId="4" borderId="5" xfId="32" applyFont="1" applyFill="1" applyBorder="1" applyAlignment="1">
      <alignment horizontal="center" vertical="center"/>
    </xf>
    <xf numFmtId="0" fontId="43" fillId="3" borderId="59" xfId="4" applyFont="1" applyFill="1" applyBorder="1" applyAlignment="1">
      <alignment horizontal="center" vertical="center" wrapText="1"/>
    </xf>
    <xf numFmtId="0" fontId="43" fillId="3" borderId="42" xfId="4" applyFont="1" applyFill="1" applyBorder="1" applyAlignment="1">
      <alignment horizontal="center" vertical="center" wrapText="1"/>
    </xf>
    <xf numFmtId="0" fontId="43" fillId="3" borderId="19" xfId="4" applyFont="1" applyFill="1" applyBorder="1" applyAlignment="1">
      <alignment horizontal="center" vertical="center" wrapText="1"/>
    </xf>
    <xf numFmtId="1" fontId="2" fillId="0" borderId="64" xfId="4" applyNumberFormat="1" applyFont="1" applyBorder="1" applyAlignment="1">
      <alignment horizontal="center" vertical="center" wrapText="1"/>
    </xf>
    <xf numFmtId="1" fontId="2" fillId="0" borderId="66" xfId="4" applyNumberFormat="1" applyFont="1" applyBorder="1" applyAlignment="1">
      <alignment horizontal="center" vertical="center" wrapText="1"/>
    </xf>
    <xf numFmtId="0" fontId="43" fillId="3" borderId="39" xfId="4" applyFont="1" applyFill="1" applyBorder="1" applyAlignment="1">
      <alignment horizontal="center" vertical="center" wrapText="1"/>
    </xf>
    <xf numFmtId="0" fontId="43" fillId="3" borderId="2" xfId="4" applyFont="1" applyFill="1" applyBorder="1" applyAlignment="1">
      <alignment horizontal="center" vertical="center" wrapText="1"/>
    </xf>
    <xf numFmtId="0" fontId="43" fillId="2" borderId="26" xfId="4" applyFont="1" applyFill="1" applyBorder="1" applyAlignment="1">
      <alignment horizontal="center" vertical="center"/>
    </xf>
    <xf numFmtId="0" fontId="43" fillId="2" borderId="54" xfId="4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horizontal="center" vertical="center" wrapText="1"/>
    </xf>
    <xf numFmtId="49" fontId="2" fillId="0" borderId="67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aje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2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F5F8"/>
      <color rgb="FFFEF9F4"/>
      <color rgb="FFFFFF99"/>
      <color rgb="FFFEF4E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showGridLines="0" tabSelected="1" topLeftCell="A12" zoomScale="60" zoomScaleNormal="60" zoomScaleSheetLayoutView="25" zoomScalePageLayoutView="70" workbookViewId="0">
      <pane ySplit="915" topLeftCell="A30" activePane="bottomLeft"/>
      <selection activeCell="A4" sqref="A4:M4"/>
      <selection pane="bottomLeft" activeCell="K54" sqref="K54"/>
    </sheetView>
  </sheetViews>
  <sheetFormatPr baseColWidth="10" defaultColWidth="20.7109375" defaultRowHeight="18"/>
  <cols>
    <col min="1" max="1" width="9.140625" style="1" customWidth="1"/>
    <col min="2" max="2" width="57.28515625" style="2" customWidth="1"/>
    <col min="3" max="3" width="30.42578125" style="2" customWidth="1"/>
    <col min="4" max="4" width="24.140625" style="1" customWidth="1"/>
    <col min="5" max="5" width="20.7109375" style="1" customWidth="1"/>
    <col min="6" max="7" width="20.7109375" style="142" customWidth="1"/>
    <col min="8" max="9" width="25.7109375" style="142" customWidth="1"/>
    <col min="10" max="10" width="35.7109375" style="142" customWidth="1"/>
    <col min="11" max="11" width="20.7109375" style="142" customWidth="1"/>
    <col min="12" max="12" width="21.85546875" style="142" customWidth="1"/>
    <col min="13" max="13" width="43.85546875" style="142" customWidth="1"/>
    <col min="14" max="14" width="6.855468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9"/>
    </row>
    <row r="2" spans="1:19" ht="15.75">
      <c r="A2" s="315" t="s">
        <v>12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6"/>
      <c r="O2" s="16"/>
      <c r="P2" s="16"/>
      <c r="Q2" s="16"/>
    </row>
    <row r="3" spans="1:19" ht="14.25">
      <c r="A3" s="316" t="s">
        <v>13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17"/>
      <c r="O3" s="17"/>
      <c r="P3" s="17"/>
      <c r="Q3" s="17"/>
    </row>
    <row r="4" spans="1:19" ht="20.25">
      <c r="A4" s="317" t="s">
        <v>17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18"/>
      <c r="O4" s="18"/>
      <c r="P4" s="18"/>
      <c r="Q4" s="18"/>
    </row>
    <row r="5" spans="1:19" ht="20.25">
      <c r="A5" s="317" t="s">
        <v>14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18"/>
      <c r="O5" s="18"/>
      <c r="P5" s="18"/>
      <c r="Q5" s="18"/>
    </row>
    <row r="6" spans="1:19" ht="21.75" thickBot="1">
      <c r="A6" s="10"/>
      <c r="B6" s="11"/>
      <c r="C6" s="11"/>
      <c r="D6" s="12"/>
      <c r="E6" s="12"/>
      <c r="F6" s="106"/>
      <c r="G6" s="106"/>
      <c r="H6" s="106"/>
      <c r="I6" s="107"/>
      <c r="J6" s="107"/>
      <c r="K6" s="107"/>
      <c r="L6" s="107"/>
      <c r="M6" s="108"/>
      <c r="N6" s="13"/>
      <c r="O6" s="13"/>
      <c r="P6" s="12"/>
      <c r="Q6" s="9"/>
    </row>
    <row r="7" spans="1:19" ht="33" customHeight="1" thickBot="1">
      <c r="A7" s="321" t="s">
        <v>15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3"/>
      <c r="N7" s="15"/>
      <c r="O7" s="306" t="s">
        <v>124</v>
      </c>
      <c r="P7" s="307"/>
      <c r="Q7" s="307"/>
      <c r="R7" s="308"/>
    </row>
    <row r="8" spans="1:19" ht="40.5">
      <c r="A8" s="318" t="s">
        <v>16</v>
      </c>
      <c r="B8" s="319"/>
      <c r="C8" s="319"/>
      <c r="D8" s="320"/>
      <c r="E8" s="277" t="s">
        <v>115</v>
      </c>
      <c r="F8" s="278"/>
      <c r="G8" s="278"/>
      <c r="H8" s="279"/>
      <c r="I8" s="274" t="s">
        <v>109</v>
      </c>
      <c r="J8" s="275"/>
      <c r="K8" s="276"/>
      <c r="L8" s="258" t="s">
        <v>33</v>
      </c>
      <c r="M8" s="259"/>
      <c r="N8" s="14"/>
      <c r="O8" s="163" t="s">
        <v>7</v>
      </c>
      <c r="P8" s="161" t="s">
        <v>3</v>
      </c>
      <c r="Q8" s="162" t="s">
        <v>120</v>
      </c>
      <c r="R8" s="164" t="s">
        <v>125</v>
      </c>
      <c r="S8" s="156"/>
    </row>
    <row r="9" spans="1:19" ht="36" customHeight="1" thickBot="1">
      <c r="A9" s="311" t="s">
        <v>129</v>
      </c>
      <c r="B9" s="312"/>
      <c r="C9" s="312"/>
      <c r="D9" s="313"/>
      <c r="E9" s="298">
        <v>43083</v>
      </c>
      <c r="F9" s="299"/>
      <c r="G9" s="299"/>
      <c r="H9" s="300"/>
      <c r="I9" s="286">
        <v>190</v>
      </c>
      <c r="J9" s="287"/>
      <c r="K9" s="288"/>
      <c r="L9" s="260" t="s">
        <v>133</v>
      </c>
      <c r="M9" s="261"/>
      <c r="N9" s="14"/>
      <c r="O9" s="165" t="s">
        <v>8</v>
      </c>
      <c r="P9" s="153" t="s">
        <v>2</v>
      </c>
      <c r="Q9" s="158" t="s">
        <v>121</v>
      </c>
      <c r="R9" s="166" t="s">
        <v>126</v>
      </c>
      <c r="S9" s="156"/>
    </row>
    <row r="10" spans="1:19" ht="41.25" thickBo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165" t="s">
        <v>10</v>
      </c>
      <c r="P10" s="154" t="s">
        <v>9</v>
      </c>
      <c r="Q10" s="159" t="s">
        <v>122</v>
      </c>
      <c r="R10" s="166" t="s">
        <v>127</v>
      </c>
      <c r="S10" s="156"/>
    </row>
    <row r="11" spans="1:19" ht="40.5">
      <c r="A11" s="283" t="s">
        <v>67</v>
      </c>
      <c r="B11" s="284"/>
      <c r="C11" s="284"/>
      <c r="D11" s="284"/>
      <c r="E11" s="284"/>
      <c r="F11" s="284"/>
      <c r="G11" s="285"/>
      <c r="H11" s="280" t="s">
        <v>29</v>
      </c>
      <c r="I11" s="281"/>
      <c r="J11" s="282"/>
      <c r="K11" s="295" t="s">
        <v>27</v>
      </c>
      <c r="L11" s="296"/>
      <c r="M11" s="297"/>
      <c r="N11" s="5"/>
      <c r="O11" s="165" t="s">
        <v>117</v>
      </c>
      <c r="P11" s="155" t="s">
        <v>111</v>
      </c>
      <c r="Q11" s="160" t="s">
        <v>123</v>
      </c>
      <c r="R11" s="166" t="s">
        <v>128</v>
      </c>
    </row>
    <row r="12" spans="1:19" ht="61.5" thickBot="1">
      <c r="A12" s="57" t="s">
        <v>0</v>
      </c>
      <c r="B12" s="58" t="s">
        <v>30</v>
      </c>
      <c r="C12" s="58" t="s">
        <v>1</v>
      </c>
      <c r="D12" s="58" t="s">
        <v>32</v>
      </c>
      <c r="E12" s="20" t="s">
        <v>34</v>
      </c>
      <c r="F12" s="58" t="s">
        <v>31</v>
      </c>
      <c r="G12" s="59" t="s">
        <v>65</v>
      </c>
      <c r="H12" s="54" t="s">
        <v>66</v>
      </c>
      <c r="I12" s="55" t="s">
        <v>5</v>
      </c>
      <c r="J12" s="56" t="s">
        <v>6</v>
      </c>
      <c r="K12" s="52" t="s">
        <v>28</v>
      </c>
      <c r="L12" s="61" t="s">
        <v>68</v>
      </c>
      <c r="M12" s="53" t="s">
        <v>11</v>
      </c>
      <c r="N12" s="5"/>
      <c r="O12" s="167" t="s">
        <v>113</v>
      </c>
      <c r="P12" s="168" t="s">
        <v>118</v>
      </c>
      <c r="Q12" s="309"/>
      <c r="R12" s="310"/>
    </row>
    <row r="13" spans="1:19" ht="24" customHeight="1" thickBot="1">
      <c r="A13" s="237" t="s">
        <v>35</v>
      </c>
      <c r="B13" s="238"/>
      <c r="C13" s="238"/>
      <c r="D13" s="238"/>
      <c r="E13" s="238"/>
      <c r="F13" s="269"/>
      <c r="G13" s="238"/>
      <c r="H13" s="238"/>
      <c r="I13" s="238"/>
      <c r="J13" s="238"/>
      <c r="K13" s="238"/>
      <c r="L13" s="238"/>
      <c r="M13" s="239"/>
      <c r="N13" s="5"/>
      <c r="O13" s="157"/>
    </row>
    <row r="14" spans="1:19" ht="75">
      <c r="A14" s="62">
        <v>1</v>
      </c>
      <c r="B14" s="63" t="s">
        <v>18</v>
      </c>
      <c r="C14" s="66" t="s">
        <v>69</v>
      </c>
      <c r="D14" s="71" t="s">
        <v>87</v>
      </c>
      <c r="E14" s="92">
        <v>3</v>
      </c>
      <c r="F14" s="109" t="s">
        <v>122</v>
      </c>
      <c r="G14" s="110">
        <v>2</v>
      </c>
      <c r="H14" s="143"/>
      <c r="I14" s="111"/>
      <c r="J14" s="112"/>
      <c r="K14" s="113" t="s">
        <v>111</v>
      </c>
      <c r="L14" s="114"/>
      <c r="M14" s="115"/>
      <c r="N14" s="5"/>
      <c r="O14" s="157"/>
    </row>
    <row r="15" spans="1:19" ht="131.25">
      <c r="A15" s="64">
        <v>2</v>
      </c>
      <c r="B15" s="24" t="s">
        <v>19</v>
      </c>
      <c r="C15" s="24" t="s">
        <v>70</v>
      </c>
      <c r="D15" s="72" t="s">
        <v>92</v>
      </c>
      <c r="E15" s="93">
        <v>7</v>
      </c>
      <c r="F15" s="109" t="s">
        <v>122</v>
      </c>
      <c r="G15" s="116">
        <v>6</v>
      </c>
      <c r="H15" s="117"/>
      <c r="I15" s="118"/>
      <c r="J15" s="169"/>
      <c r="K15" s="120" t="s">
        <v>111</v>
      </c>
      <c r="L15" s="121"/>
      <c r="M15" s="122"/>
      <c r="N15" s="19"/>
      <c r="O15" s="157"/>
    </row>
    <row r="16" spans="1:19" s="3" customFormat="1" ht="126">
      <c r="A16" s="64">
        <v>3</v>
      </c>
      <c r="B16" s="25" t="s">
        <v>119</v>
      </c>
      <c r="C16" s="24" t="s">
        <v>71</v>
      </c>
      <c r="D16" s="73" t="s">
        <v>88</v>
      </c>
      <c r="E16" s="94">
        <v>7</v>
      </c>
      <c r="F16" s="109" t="s">
        <v>122</v>
      </c>
      <c r="G16" s="123">
        <v>6</v>
      </c>
      <c r="H16" s="144"/>
      <c r="I16" s="118"/>
      <c r="J16" s="119"/>
      <c r="K16" s="120" t="s">
        <v>111</v>
      </c>
      <c r="L16" s="121"/>
      <c r="M16" s="122"/>
      <c r="N16" s="6"/>
    </row>
    <row r="17" spans="1:23" s="3" customFormat="1" ht="37.5" customHeight="1">
      <c r="A17" s="251">
        <v>4</v>
      </c>
      <c r="B17" s="25" t="s">
        <v>20</v>
      </c>
      <c r="C17" s="234" t="s">
        <v>91</v>
      </c>
      <c r="D17" s="234" t="s">
        <v>90</v>
      </c>
      <c r="E17" s="95">
        <v>3</v>
      </c>
      <c r="F17" s="124"/>
      <c r="G17" s="125"/>
      <c r="H17" s="105"/>
      <c r="I17" s="265">
        <v>43180</v>
      </c>
      <c r="J17" s="84"/>
      <c r="K17" s="301" t="s">
        <v>2</v>
      </c>
      <c r="L17" s="303">
        <v>0.25</v>
      </c>
      <c r="M17" s="187"/>
      <c r="N17" s="6"/>
    </row>
    <row r="18" spans="1:23" s="3" customFormat="1" ht="75">
      <c r="A18" s="252"/>
      <c r="B18" s="26" t="s">
        <v>21</v>
      </c>
      <c r="C18" s="235"/>
      <c r="D18" s="235"/>
      <c r="E18" s="97">
        <v>1</v>
      </c>
      <c r="F18" s="126" t="s">
        <v>130</v>
      </c>
      <c r="G18" s="123">
        <v>1</v>
      </c>
      <c r="H18" s="105">
        <v>1</v>
      </c>
      <c r="I18" s="266"/>
      <c r="J18" s="85" t="s">
        <v>136</v>
      </c>
      <c r="K18" s="302"/>
      <c r="L18" s="304"/>
      <c r="M18" s="188" t="s">
        <v>144</v>
      </c>
      <c r="N18" s="6"/>
    </row>
    <row r="19" spans="1:23" s="3" customFormat="1" ht="112.5">
      <c r="A19" s="273"/>
      <c r="B19" s="27" t="s">
        <v>22</v>
      </c>
      <c r="C19" s="289"/>
      <c r="D19" s="289"/>
      <c r="E19" s="96">
        <v>2</v>
      </c>
      <c r="F19" s="126" t="s">
        <v>130</v>
      </c>
      <c r="G19" s="128">
        <v>6</v>
      </c>
      <c r="H19" s="194">
        <v>1</v>
      </c>
      <c r="I19" s="314"/>
      <c r="J19" s="86" t="s">
        <v>137</v>
      </c>
      <c r="K19" s="129" t="s">
        <v>2</v>
      </c>
      <c r="L19" s="185">
        <v>0.5</v>
      </c>
      <c r="M19" s="189" t="s">
        <v>145</v>
      </c>
      <c r="N19" s="6"/>
    </row>
    <row r="20" spans="1:23" s="3" customFormat="1" ht="23.25" customHeight="1">
      <c r="A20" s="251">
        <v>5</v>
      </c>
      <c r="B20" s="28" t="s">
        <v>23</v>
      </c>
      <c r="C20" s="234" t="s">
        <v>72</v>
      </c>
      <c r="D20" s="234" t="s">
        <v>89</v>
      </c>
      <c r="E20" s="95">
        <v>10</v>
      </c>
      <c r="F20" s="124"/>
      <c r="G20" s="130"/>
      <c r="H20" s="262">
        <v>2</v>
      </c>
      <c r="I20" s="265">
        <v>43180</v>
      </c>
      <c r="J20" s="84"/>
      <c r="K20" s="301" t="s">
        <v>2</v>
      </c>
      <c r="L20" s="303">
        <v>1.25</v>
      </c>
      <c r="M20" s="187"/>
      <c r="N20" s="6"/>
    </row>
    <row r="21" spans="1:23" s="182" customFormat="1" ht="56.25">
      <c r="A21" s="252"/>
      <c r="B21" s="177" t="s">
        <v>24</v>
      </c>
      <c r="C21" s="235"/>
      <c r="D21" s="235"/>
      <c r="E21" s="178">
        <v>5</v>
      </c>
      <c r="F21" s="179" t="s">
        <v>130</v>
      </c>
      <c r="G21" s="180">
        <v>1</v>
      </c>
      <c r="H21" s="263"/>
      <c r="I21" s="266"/>
      <c r="J21" s="85" t="s">
        <v>138</v>
      </c>
      <c r="K21" s="302"/>
      <c r="L21" s="304"/>
      <c r="M21" s="188"/>
      <c r="N21" s="181"/>
    </row>
    <row r="22" spans="1:23" s="3" customFormat="1" ht="37.5">
      <c r="A22" s="252"/>
      <c r="B22" s="29" t="s">
        <v>25</v>
      </c>
      <c r="C22" s="235"/>
      <c r="D22" s="235"/>
      <c r="E22" s="97">
        <v>2</v>
      </c>
      <c r="F22" s="126" t="s">
        <v>130</v>
      </c>
      <c r="G22" s="123">
        <v>1</v>
      </c>
      <c r="H22" s="263"/>
      <c r="I22" s="266"/>
      <c r="J22" s="85" t="s">
        <v>136</v>
      </c>
      <c r="K22" s="127" t="s">
        <v>2</v>
      </c>
      <c r="L22" s="184">
        <v>0.5</v>
      </c>
      <c r="M22" s="188"/>
      <c r="N22" s="6"/>
    </row>
    <row r="23" spans="1:23" s="3" customFormat="1" ht="57" customHeight="1" thickBot="1">
      <c r="A23" s="253"/>
      <c r="B23" s="65" t="s">
        <v>26</v>
      </c>
      <c r="C23" s="236"/>
      <c r="D23" s="236"/>
      <c r="E23" s="98">
        <v>3</v>
      </c>
      <c r="F23" s="131" t="s">
        <v>121</v>
      </c>
      <c r="G23" s="132">
        <v>6</v>
      </c>
      <c r="H23" s="264"/>
      <c r="I23" s="267"/>
      <c r="J23" s="87"/>
      <c r="K23" s="133" t="s">
        <v>111</v>
      </c>
      <c r="L23" s="190"/>
      <c r="M23" s="191"/>
      <c r="N23" s="6"/>
    </row>
    <row r="24" spans="1:23" s="3" customFormat="1" ht="28.5" customHeight="1" thickBot="1">
      <c r="A24" s="237" t="s">
        <v>36</v>
      </c>
      <c r="B24" s="238"/>
      <c r="C24" s="238"/>
      <c r="D24" s="238"/>
      <c r="E24" s="238"/>
      <c r="F24" s="294"/>
      <c r="G24" s="238"/>
      <c r="H24" s="238"/>
      <c r="I24" s="238"/>
      <c r="J24" s="238"/>
      <c r="K24" s="238"/>
      <c r="L24" s="238"/>
      <c r="M24" s="239"/>
      <c r="N24" s="7"/>
      <c r="O24" s="4"/>
      <c r="P24" s="4"/>
    </row>
    <row r="25" spans="1:23" s="3" customFormat="1" ht="75" customHeight="1">
      <c r="A25" s="39">
        <v>6</v>
      </c>
      <c r="B25" s="27" t="s">
        <v>37</v>
      </c>
      <c r="C25" s="27" t="s">
        <v>73</v>
      </c>
      <c r="D25" s="38" t="s">
        <v>93</v>
      </c>
      <c r="E25" s="39">
        <v>8</v>
      </c>
      <c r="F25" s="126" t="s">
        <v>131</v>
      </c>
      <c r="G25" s="104">
        <v>4</v>
      </c>
      <c r="H25" s="145"/>
      <c r="I25" s="145"/>
      <c r="J25" s="145"/>
      <c r="K25" s="134" t="s">
        <v>111</v>
      </c>
      <c r="L25" s="134"/>
      <c r="M25" s="135"/>
      <c r="N25" s="7"/>
    </row>
    <row r="26" spans="1:23" s="4" customFormat="1" ht="144">
      <c r="A26" s="31">
        <v>7</v>
      </c>
      <c r="B26" s="30" t="s">
        <v>38</v>
      </c>
      <c r="C26" s="30" t="s">
        <v>74</v>
      </c>
      <c r="D26" s="73" t="s">
        <v>94</v>
      </c>
      <c r="E26" s="31">
        <v>5</v>
      </c>
      <c r="F26" s="31" t="s">
        <v>122</v>
      </c>
      <c r="G26" s="31">
        <v>6</v>
      </c>
      <c r="H26" s="146"/>
      <c r="I26" s="146"/>
      <c r="J26" s="146"/>
      <c r="K26" s="121" t="s">
        <v>111</v>
      </c>
      <c r="L26" s="121"/>
      <c r="M26" s="136"/>
      <c r="N26" s="7"/>
      <c r="O26" s="3"/>
      <c r="P26" s="3"/>
      <c r="W26" s="119"/>
    </row>
    <row r="27" spans="1:23" s="3" customFormat="1" ht="72.75" thickBot="1">
      <c r="A27" s="32">
        <v>8</v>
      </c>
      <c r="B27" s="25" t="s">
        <v>39</v>
      </c>
      <c r="C27" s="66" t="s">
        <v>75</v>
      </c>
      <c r="D27" s="74" t="s">
        <v>95</v>
      </c>
      <c r="E27" s="32">
        <v>2</v>
      </c>
      <c r="F27" s="32"/>
      <c r="G27" s="32"/>
      <c r="H27" s="147"/>
      <c r="I27" s="147"/>
      <c r="J27" s="147"/>
      <c r="K27" s="137" t="s">
        <v>113</v>
      </c>
      <c r="L27" s="137"/>
      <c r="M27" s="170"/>
      <c r="N27" s="8"/>
    </row>
    <row r="28" spans="1:23" s="3" customFormat="1" ht="24" customHeight="1" thickBot="1">
      <c r="A28" s="268" t="s">
        <v>40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70"/>
      <c r="N28" s="8"/>
    </row>
    <row r="29" spans="1:23" s="3" customFormat="1" ht="33.75" customHeight="1">
      <c r="A29" s="254">
        <v>9</v>
      </c>
      <c r="B29" s="67" t="s">
        <v>41</v>
      </c>
      <c r="C29" s="290" t="s">
        <v>76</v>
      </c>
      <c r="D29" s="293" t="s">
        <v>116</v>
      </c>
      <c r="E29" s="37">
        <v>7</v>
      </c>
      <c r="F29" s="138"/>
      <c r="G29" s="138"/>
      <c r="H29" s="225"/>
      <c r="I29" s="225"/>
      <c r="J29" s="148"/>
      <c r="K29" s="231" t="s">
        <v>111</v>
      </c>
      <c r="L29" s="231"/>
      <c r="M29" s="231"/>
      <c r="N29" s="8"/>
    </row>
    <row r="30" spans="1:23" s="3" customFormat="1" ht="55.5" customHeight="1">
      <c r="A30" s="255"/>
      <c r="B30" s="68" t="s">
        <v>52</v>
      </c>
      <c r="C30" s="291"/>
      <c r="D30" s="249"/>
      <c r="E30" s="91">
        <v>2</v>
      </c>
      <c r="F30" s="103" t="s">
        <v>121</v>
      </c>
      <c r="G30" s="103">
        <v>2</v>
      </c>
      <c r="H30" s="226"/>
      <c r="I30" s="226"/>
      <c r="J30" s="149"/>
      <c r="K30" s="232"/>
      <c r="L30" s="232"/>
      <c r="M30" s="232"/>
      <c r="N30" s="7"/>
    </row>
    <row r="31" spans="1:23" s="3" customFormat="1" ht="51" customHeight="1">
      <c r="A31" s="255"/>
      <c r="B31" s="68" t="s">
        <v>53</v>
      </c>
      <c r="C31" s="291"/>
      <c r="D31" s="249"/>
      <c r="E31" s="91">
        <v>1</v>
      </c>
      <c r="F31" s="103" t="s">
        <v>121</v>
      </c>
      <c r="G31" s="103">
        <v>2</v>
      </c>
      <c r="H31" s="226"/>
      <c r="I31" s="226"/>
      <c r="J31" s="149"/>
      <c r="K31" s="139" t="s">
        <v>111</v>
      </c>
      <c r="L31" s="197"/>
      <c r="M31" s="232"/>
      <c r="N31" s="8"/>
    </row>
    <row r="32" spans="1:23" s="3" customFormat="1" ht="24.75" customHeight="1">
      <c r="A32" s="255"/>
      <c r="B32" s="223" t="s">
        <v>54</v>
      </c>
      <c r="C32" s="291"/>
      <c r="D32" s="249"/>
      <c r="E32" s="257">
        <v>4</v>
      </c>
      <c r="F32" s="103"/>
      <c r="G32" s="103"/>
      <c r="H32" s="226"/>
      <c r="I32" s="226"/>
      <c r="J32" s="149"/>
      <c r="K32" s="232" t="s">
        <v>111</v>
      </c>
      <c r="L32" s="232"/>
      <c r="M32" s="232"/>
      <c r="N32" s="8"/>
    </row>
    <row r="33" spans="1:49" s="3" customFormat="1" ht="41.25" customHeight="1">
      <c r="A33" s="256"/>
      <c r="B33" s="224"/>
      <c r="C33" s="292"/>
      <c r="D33" s="250"/>
      <c r="E33" s="271"/>
      <c r="F33" s="104" t="s">
        <v>132</v>
      </c>
      <c r="G33" s="104">
        <v>2</v>
      </c>
      <c r="H33" s="227"/>
      <c r="I33" s="227"/>
      <c r="J33" s="150"/>
      <c r="K33" s="245"/>
      <c r="L33" s="245"/>
      <c r="M33" s="245"/>
      <c r="N33" s="7"/>
    </row>
    <row r="34" spans="1:49" s="3" customFormat="1" ht="27.75">
      <c r="A34" s="246">
        <v>10</v>
      </c>
      <c r="B34" s="43" t="s">
        <v>42</v>
      </c>
      <c r="C34" s="248" t="s">
        <v>77</v>
      </c>
      <c r="D34" s="248" t="s">
        <v>97</v>
      </c>
      <c r="E34" s="196">
        <v>8</v>
      </c>
      <c r="F34" s="32"/>
      <c r="G34" s="32"/>
      <c r="H34" s="243"/>
      <c r="I34" s="243"/>
      <c r="J34" s="243"/>
      <c r="K34" s="244" t="s">
        <v>113</v>
      </c>
      <c r="L34" s="244"/>
      <c r="M34" s="244"/>
      <c r="N34" s="7"/>
      <c r="O34" s="4"/>
      <c r="P34" s="4"/>
    </row>
    <row r="35" spans="1:49" s="3" customFormat="1" ht="37.5">
      <c r="A35" s="246"/>
      <c r="B35" s="35" t="s">
        <v>58</v>
      </c>
      <c r="C35" s="249"/>
      <c r="D35" s="249"/>
      <c r="E35" s="257">
        <v>3</v>
      </c>
      <c r="F35" s="103"/>
      <c r="G35" s="103"/>
      <c r="H35" s="226"/>
      <c r="I35" s="226"/>
      <c r="J35" s="226"/>
      <c r="K35" s="232"/>
      <c r="L35" s="232"/>
      <c r="M35" s="232"/>
      <c r="N35" s="8"/>
      <c r="O35" s="4"/>
      <c r="P35" s="4"/>
    </row>
    <row r="36" spans="1:49" s="4" customFormat="1" ht="37.5">
      <c r="A36" s="246"/>
      <c r="B36" s="36" t="s">
        <v>57</v>
      </c>
      <c r="C36" s="249"/>
      <c r="D36" s="249"/>
      <c r="E36" s="257"/>
      <c r="F36" s="103" t="s">
        <v>122</v>
      </c>
      <c r="G36" s="103">
        <v>6</v>
      </c>
      <c r="H36" s="226"/>
      <c r="I36" s="226"/>
      <c r="J36" s="149"/>
      <c r="K36" s="139" t="s">
        <v>111</v>
      </c>
      <c r="L36" s="197"/>
      <c r="M36" s="232"/>
      <c r="N36" s="8"/>
      <c r="O36" s="3"/>
      <c r="P36" s="3"/>
    </row>
    <row r="37" spans="1:49" s="4" customFormat="1" ht="37.5">
      <c r="A37" s="246"/>
      <c r="B37" s="34" t="s">
        <v>55</v>
      </c>
      <c r="C37" s="249"/>
      <c r="D37" s="249"/>
      <c r="E37" s="91">
        <v>2</v>
      </c>
      <c r="F37" s="103" t="s">
        <v>122</v>
      </c>
      <c r="G37" s="103">
        <v>6</v>
      </c>
      <c r="H37" s="226"/>
      <c r="I37" s="226"/>
      <c r="J37" s="149"/>
      <c r="K37" s="195" t="s">
        <v>111</v>
      </c>
      <c r="L37" s="197"/>
      <c r="M37" s="232"/>
      <c r="N37" s="7"/>
      <c r="O37" s="3"/>
      <c r="P37" s="3"/>
    </row>
    <row r="38" spans="1:49" s="3" customFormat="1" ht="56.25">
      <c r="A38" s="247"/>
      <c r="B38" s="27" t="s">
        <v>56</v>
      </c>
      <c r="C38" s="250"/>
      <c r="D38" s="250"/>
      <c r="E38" s="99">
        <v>3</v>
      </c>
      <c r="F38" s="104" t="s">
        <v>122</v>
      </c>
      <c r="G38" s="104">
        <v>6</v>
      </c>
      <c r="H38" s="227"/>
      <c r="I38" s="227"/>
      <c r="J38" s="150"/>
      <c r="K38" s="195" t="s">
        <v>111</v>
      </c>
      <c r="L38" s="198"/>
      <c r="M38" s="245"/>
      <c r="N38" s="7"/>
    </row>
    <row r="39" spans="1:49" s="3" customFormat="1" ht="93.75">
      <c r="A39" s="240">
        <v>11</v>
      </c>
      <c r="B39" s="40" t="s">
        <v>59</v>
      </c>
      <c r="C39" s="220" t="s">
        <v>78</v>
      </c>
      <c r="D39" s="69" t="s">
        <v>98</v>
      </c>
      <c r="E39" s="90">
        <v>4</v>
      </c>
      <c r="F39" s="100" t="s">
        <v>122</v>
      </c>
      <c r="G39" s="100">
        <v>6</v>
      </c>
      <c r="H39" s="151"/>
      <c r="I39" s="151"/>
      <c r="J39" s="151"/>
      <c r="K39" s="80" t="s">
        <v>111</v>
      </c>
      <c r="L39" s="193"/>
      <c r="M39" s="80"/>
      <c r="N39" s="7"/>
    </row>
    <row r="40" spans="1:49" s="3" customFormat="1" ht="68.25" customHeight="1">
      <c r="A40" s="241"/>
      <c r="B40" s="41" t="s">
        <v>43</v>
      </c>
      <c r="C40" s="222"/>
      <c r="D40" s="70" t="s">
        <v>99</v>
      </c>
      <c r="E40" s="101">
        <v>3</v>
      </c>
      <c r="F40" s="101" t="s">
        <v>130</v>
      </c>
      <c r="G40" s="101">
        <v>1</v>
      </c>
      <c r="H40" s="88">
        <v>1</v>
      </c>
      <c r="I40" s="88" t="s">
        <v>134</v>
      </c>
      <c r="J40" s="183" t="s">
        <v>139</v>
      </c>
      <c r="K40" s="81" t="s">
        <v>2</v>
      </c>
      <c r="L40" s="186">
        <v>0.75</v>
      </c>
      <c r="M40" s="81" t="s">
        <v>146</v>
      </c>
      <c r="N40" s="7"/>
    </row>
    <row r="41" spans="1:49" s="22" customFormat="1" ht="111" customHeight="1">
      <c r="A41" s="42">
        <v>12</v>
      </c>
      <c r="B41" s="23" t="s">
        <v>44</v>
      </c>
      <c r="C41" s="60" t="s">
        <v>79</v>
      </c>
      <c r="D41" s="60" t="s">
        <v>101</v>
      </c>
      <c r="E41" s="42">
        <v>3</v>
      </c>
      <c r="F41" s="42" t="s">
        <v>122</v>
      </c>
      <c r="G41" s="42">
        <v>6</v>
      </c>
      <c r="H41" s="89"/>
      <c r="I41" s="89"/>
      <c r="J41" s="89"/>
      <c r="K41" s="82" t="s">
        <v>111</v>
      </c>
      <c r="L41" s="82"/>
      <c r="M41" s="8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s="22" customFormat="1" ht="93" customHeight="1">
      <c r="A42" s="42">
        <v>13</v>
      </c>
      <c r="B42" s="25" t="s">
        <v>45</v>
      </c>
      <c r="C42" s="69" t="s">
        <v>96</v>
      </c>
      <c r="D42" s="60" t="s">
        <v>100</v>
      </c>
      <c r="E42" s="42">
        <v>3</v>
      </c>
      <c r="F42" s="42" t="s">
        <v>122</v>
      </c>
      <c r="G42" s="42">
        <v>1</v>
      </c>
      <c r="H42" s="89"/>
      <c r="I42" s="89"/>
      <c r="J42" s="89"/>
      <c r="K42" s="82" t="s">
        <v>111</v>
      </c>
      <c r="L42" s="82"/>
      <c r="M42" s="82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s="22" customFormat="1" ht="75">
      <c r="A43" s="240">
        <v>14</v>
      </c>
      <c r="B43" s="33" t="s">
        <v>46</v>
      </c>
      <c r="C43" s="220" t="s">
        <v>80</v>
      </c>
      <c r="D43" s="220" t="s">
        <v>102</v>
      </c>
      <c r="E43" s="46">
        <v>7</v>
      </c>
      <c r="F43" s="100"/>
      <c r="G43" s="100"/>
      <c r="H43" s="151"/>
      <c r="I43" s="151"/>
      <c r="J43" s="151"/>
      <c r="K43" s="228" t="s">
        <v>111</v>
      </c>
      <c r="L43" s="228"/>
      <c r="M43" s="8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s="22" customFormat="1" ht="23.25">
      <c r="A44" s="242"/>
      <c r="B44" s="43" t="s">
        <v>47</v>
      </c>
      <c r="C44" s="221"/>
      <c r="D44" s="221"/>
      <c r="E44" s="47">
        <v>2</v>
      </c>
      <c r="F44" s="102"/>
      <c r="G44" s="102"/>
      <c r="H44" s="152"/>
      <c r="I44" s="152"/>
      <c r="J44" s="152"/>
      <c r="K44" s="229"/>
      <c r="L44" s="229"/>
      <c r="M44" s="83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s="22" customFormat="1" ht="37.5">
      <c r="A45" s="242"/>
      <c r="B45" s="44" t="s">
        <v>48</v>
      </c>
      <c r="C45" s="221"/>
      <c r="D45" s="221"/>
      <c r="E45" s="47">
        <v>2</v>
      </c>
      <c r="F45" s="102" t="s">
        <v>123</v>
      </c>
      <c r="G45" s="102">
        <v>1</v>
      </c>
      <c r="H45" s="152"/>
      <c r="I45" s="152"/>
      <c r="J45" s="152"/>
      <c r="K45" s="229"/>
      <c r="L45" s="229"/>
      <c r="M45" s="83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s="22" customFormat="1" ht="23.25">
      <c r="A46" s="242"/>
      <c r="B46" s="44" t="s">
        <v>49</v>
      </c>
      <c r="C46" s="221"/>
      <c r="D46" s="221"/>
      <c r="E46" s="47">
        <v>1</v>
      </c>
      <c r="F46" s="102"/>
      <c r="G46" s="102"/>
      <c r="H46" s="152"/>
      <c r="I46" s="152"/>
      <c r="J46" s="152"/>
      <c r="K46" s="229"/>
      <c r="L46" s="229"/>
      <c r="M46" s="83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s="22" customFormat="1" ht="23.25">
      <c r="A47" s="241"/>
      <c r="B47" s="45" t="s">
        <v>50</v>
      </c>
      <c r="C47" s="222"/>
      <c r="D47" s="222"/>
      <c r="E47" s="48">
        <v>2</v>
      </c>
      <c r="F47" s="101"/>
      <c r="G47" s="101"/>
      <c r="H47" s="88"/>
      <c r="I47" s="88"/>
      <c r="J47" s="88"/>
      <c r="K47" s="230"/>
      <c r="L47" s="230"/>
      <c r="M47" s="8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s="22" customFormat="1" ht="108.75" thickBot="1">
      <c r="A48" s="46">
        <v>15</v>
      </c>
      <c r="B48" s="26" t="s">
        <v>51</v>
      </c>
      <c r="C48" s="75" t="s">
        <v>81</v>
      </c>
      <c r="D48" s="69" t="s">
        <v>103</v>
      </c>
      <c r="E48" s="46">
        <v>5</v>
      </c>
      <c r="F48" s="100" t="s">
        <v>123</v>
      </c>
      <c r="G48" s="100">
        <v>1</v>
      </c>
      <c r="H48" s="151"/>
      <c r="I48" s="151"/>
      <c r="J48" s="151"/>
      <c r="K48" s="80" t="s">
        <v>111</v>
      </c>
      <c r="L48" s="80"/>
      <c r="M48" s="80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s="22" customFormat="1" ht="24" customHeight="1" thickBot="1">
      <c r="A49" s="237" t="s">
        <v>64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9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s="22" customFormat="1" ht="56.25">
      <c r="A50" s="51">
        <v>16</v>
      </c>
      <c r="B50" s="27" t="s">
        <v>60</v>
      </c>
      <c r="C50" s="27" t="s">
        <v>82</v>
      </c>
      <c r="D50" s="76" t="s">
        <v>104</v>
      </c>
      <c r="E50" s="51">
        <v>4</v>
      </c>
      <c r="F50" s="101" t="s">
        <v>122</v>
      </c>
      <c r="G50" s="101">
        <v>1</v>
      </c>
      <c r="H50" s="88"/>
      <c r="I50" s="88"/>
      <c r="J50" s="88"/>
      <c r="K50" s="81" t="s">
        <v>111</v>
      </c>
      <c r="L50" s="81"/>
      <c r="M50" s="8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s="22" customFormat="1" ht="56.25">
      <c r="A51" s="42">
        <v>17</v>
      </c>
      <c r="B51" s="30" t="s">
        <v>61</v>
      </c>
      <c r="C51" s="30" t="s">
        <v>83</v>
      </c>
      <c r="D51" s="77" t="s">
        <v>105</v>
      </c>
      <c r="E51" s="42">
        <v>6</v>
      </c>
      <c r="F51" s="42" t="s">
        <v>130</v>
      </c>
      <c r="G51" s="42">
        <v>12</v>
      </c>
      <c r="H51" s="89">
        <v>3</v>
      </c>
      <c r="I51" s="172" t="s">
        <v>135</v>
      </c>
      <c r="J51" s="89" t="s">
        <v>140</v>
      </c>
      <c r="K51" s="82" t="s">
        <v>2</v>
      </c>
      <c r="L51" s="82">
        <v>1.5</v>
      </c>
      <c r="M51" s="82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s="176" customFormat="1" ht="75">
      <c r="A52" s="89">
        <v>18</v>
      </c>
      <c r="B52" s="173" t="s">
        <v>62</v>
      </c>
      <c r="C52" s="174" t="s">
        <v>84</v>
      </c>
      <c r="D52" s="175" t="s">
        <v>106</v>
      </c>
      <c r="E52" s="89">
        <v>1</v>
      </c>
      <c r="F52" s="89" t="s">
        <v>130</v>
      </c>
      <c r="G52" s="89" t="s">
        <v>113</v>
      </c>
      <c r="H52" s="89"/>
      <c r="I52" s="172">
        <v>43178</v>
      </c>
      <c r="J52" s="89" t="s">
        <v>141</v>
      </c>
      <c r="K52" s="82" t="s">
        <v>2</v>
      </c>
      <c r="L52" s="82">
        <v>0.25</v>
      </c>
      <c r="M52" s="82"/>
    </row>
    <row r="53" spans="1:49" s="22" customFormat="1" ht="75">
      <c r="A53" s="42">
        <v>19</v>
      </c>
      <c r="B53" s="30" t="s">
        <v>63</v>
      </c>
      <c r="C53" s="30" t="s">
        <v>85</v>
      </c>
      <c r="D53" s="77" t="s">
        <v>107</v>
      </c>
      <c r="E53" s="42">
        <v>2</v>
      </c>
      <c r="F53" s="42" t="s">
        <v>130</v>
      </c>
      <c r="G53" s="42" t="s">
        <v>113</v>
      </c>
      <c r="H53" s="89">
        <v>1</v>
      </c>
      <c r="I53" s="172">
        <v>43007</v>
      </c>
      <c r="J53" s="89" t="s">
        <v>142</v>
      </c>
      <c r="K53" s="82" t="s">
        <v>2</v>
      </c>
      <c r="L53" s="82">
        <v>0.5</v>
      </c>
      <c r="M53" s="82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s="22" customFormat="1" ht="155.25" customHeight="1" thickBot="1">
      <c r="A54" s="42">
        <v>20</v>
      </c>
      <c r="B54" s="30" t="s">
        <v>4</v>
      </c>
      <c r="C54" s="30" t="s">
        <v>86</v>
      </c>
      <c r="D54" s="78" t="s">
        <v>108</v>
      </c>
      <c r="E54" s="42">
        <v>2</v>
      </c>
      <c r="F54" s="42" t="s">
        <v>130</v>
      </c>
      <c r="G54" s="42">
        <v>4</v>
      </c>
      <c r="H54" s="89">
        <v>5</v>
      </c>
      <c r="I54" s="89" t="s">
        <v>134</v>
      </c>
      <c r="J54" s="89" t="s">
        <v>143</v>
      </c>
      <c r="K54" s="82" t="s">
        <v>111</v>
      </c>
      <c r="L54" s="82"/>
      <c r="M54" s="82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s="22" customFormat="1" ht="23.25" customHeight="1" thickBot="1">
      <c r="A55" s="49"/>
      <c r="B55" s="50"/>
      <c r="C55" s="50"/>
      <c r="D55" s="50"/>
      <c r="E55" s="50"/>
      <c r="F55" s="140"/>
      <c r="G55" s="140"/>
      <c r="H55" s="233" t="s">
        <v>114</v>
      </c>
      <c r="I55" s="233"/>
      <c r="J55" s="233"/>
      <c r="K55" s="233"/>
      <c r="L55" s="192">
        <f>L40+L22+L20+L19+L17+L14+L15+L16+L25+L26+L27+L29+L34+L39+L41+L42+L43+L48+L50+L51+L52+L53+L54</f>
        <v>5.5</v>
      </c>
      <c r="M55" s="17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s="22" customFormat="1" ht="23.25">
      <c r="A56" s="21"/>
      <c r="B56" s="21"/>
      <c r="C56" s="21"/>
      <c r="D56" s="21"/>
      <c r="E56" s="21"/>
      <c r="F56" s="141"/>
      <c r="G56" s="141"/>
      <c r="H56" s="141"/>
      <c r="I56" s="141"/>
      <c r="J56" s="141"/>
      <c r="K56" s="141"/>
      <c r="L56" s="141"/>
      <c r="M56" s="14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s="22" customFormat="1" ht="204" customHeight="1">
      <c r="A57" s="21"/>
      <c r="B57" s="21"/>
      <c r="C57" s="21"/>
      <c r="D57" s="21"/>
      <c r="E57" s="21"/>
      <c r="F57" s="141"/>
      <c r="G57" s="141"/>
      <c r="H57" s="141"/>
      <c r="I57" s="141"/>
      <c r="J57" s="141"/>
      <c r="K57" s="141"/>
      <c r="L57" s="141"/>
      <c r="M57" s="14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s="22" customFormat="1" ht="153" customHeight="1">
      <c r="A58" s="21"/>
      <c r="B58" s="21"/>
      <c r="C58" s="21"/>
      <c r="D58" s="21"/>
      <c r="E58" s="21"/>
      <c r="F58" s="141"/>
      <c r="G58" s="141"/>
      <c r="H58" s="141"/>
      <c r="I58" s="141"/>
      <c r="J58" s="141"/>
      <c r="K58" s="141"/>
      <c r="L58" s="141"/>
      <c r="M58" s="14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s="22" customFormat="1" ht="166.5" customHeight="1">
      <c r="A59" s="21"/>
      <c r="B59" s="21"/>
      <c r="C59" s="21"/>
      <c r="D59" s="21"/>
      <c r="E59" s="21"/>
      <c r="F59" s="141"/>
      <c r="G59" s="141"/>
      <c r="H59" s="141"/>
      <c r="I59" s="141"/>
      <c r="J59" s="141"/>
      <c r="K59" s="141"/>
      <c r="L59" s="141"/>
      <c r="M59" s="14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</sheetData>
  <protectedRanges>
    <protectedRange sqref="D50:F50" name="Actividad 13_4"/>
    <protectedRange sqref="D41:G42" name="Actividad 11_4"/>
    <protectedRange sqref="B38:J38 L38:M38" name="Actividad 10_4"/>
    <protectedRange sqref="B22:E22 H22:I22 K22:M22" name="Actividad 2_4"/>
    <protectedRange sqref="B25:C27" name="Actividad 4_4"/>
    <protectedRange sqref="B31:M31" name="Actividad 6_4"/>
    <protectedRange sqref="B32:J34 L32:M34 K32" name="actividad 7_4"/>
    <protectedRange sqref="K29 B29:J30 L29:M30" name="Actividad 5_4"/>
    <protectedRange sqref="B23:M23" name="Actividad 3_4"/>
    <protectedRange sqref="B14:C21 F22:G22 F25 J22 D17:J21 K17 M17:M21 L17 K19:K20 L19:L20" name="Actividad 1_4"/>
    <protectedRange sqref="M53 I53:L54" name="Actividad 16_2_1"/>
    <protectedRange sqref="K52:M52" name="Actividad 15_2_1"/>
    <protectedRange sqref="K50:L50" name="Actividad 13_2_1"/>
    <protectedRange sqref="I41:M42 K43:K47" name="Actividad 11_2_1"/>
    <protectedRange sqref="H25:L27" name="Actividad 4_2_1"/>
    <protectedRange sqref="W26 I14:L14 I16:L16 H15:I15 K15:L15" name="Actividad 1_2_1"/>
    <protectedRange sqref="K51:M51" name="Actividad 14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5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M15:M16 N17:N23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</protectedRanges>
  <autoFilter ref="A12:M55"/>
  <mergeCells count="67">
    <mergeCell ref="A1:P1"/>
    <mergeCell ref="O7:R7"/>
    <mergeCell ref="Q12:R12"/>
    <mergeCell ref="A9:D9"/>
    <mergeCell ref="I17:I19"/>
    <mergeCell ref="A2:M2"/>
    <mergeCell ref="A3:M3"/>
    <mergeCell ref="A4:M4"/>
    <mergeCell ref="A5:M5"/>
    <mergeCell ref="A8:D8"/>
    <mergeCell ref="A7:M7"/>
    <mergeCell ref="K11:M11"/>
    <mergeCell ref="E9:H9"/>
    <mergeCell ref="A13:M13"/>
    <mergeCell ref="K20:K21"/>
    <mergeCell ref="L20:L21"/>
    <mergeCell ref="K17:K18"/>
    <mergeCell ref="L17:L18"/>
    <mergeCell ref="H20:H23"/>
    <mergeCell ref="I20:I23"/>
    <mergeCell ref="I29:I33"/>
    <mergeCell ref="C20:C23"/>
    <mergeCell ref="A28:M28"/>
    <mergeCell ref="E32:E33"/>
    <mergeCell ref="C29:C33"/>
    <mergeCell ref="D29:D33"/>
    <mergeCell ref="A24:M24"/>
    <mergeCell ref="L34:L35"/>
    <mergeCell ref="K32:K33"/>
    <mergeCell ref="L8:M8"/>
    <mergeCell ref="L9:M9"/>
    <mergeCell ref="L32:L33"/>
    <mergeCell ref="L29:L30"/>
    <mergeCell ref="M29:M33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H55:K55"/>
    <mergeCell ref="D20:D23"/>
    <mergeCell ref="A49:M49"/>
    <mergeCell ref="A39:A40"/>
    <mergeCell ref="A43:A47"/>
    <mergeCell ref="H34:H38"/>
    <mergeCell ref="I34:I38"/>
    <mergeCell ref="M34:M38"/>
    <mergeCell ref="A34:A38"/>
    <mergeCell ref="C34:C38"/>
    <mergeCell ref="D34:D38"/>
    <mergeCell ref="A20:A23"/>
    <mergeCell ref="A29:A33"/>
    <mergeCell ref="E35:E36"/>
    <mergeCell ref="C43:C47"/>
    <mergeCell ref="L43:L47"/>
    <mergeCell ref="D43:D47"/>
    <mergeCell ref="B32:B33"/>
    <mergeCell ref="H29:H33"/>
    <mergeCell ref="C39:C40"/>
    <mergeCell ref="K43:K47"/>
    <mergeCell ref="K29:K30"/>
    <mergeCell ref="K34:K35"/>
    <mergeCell ref="J34:J35"/>
  </mergeCells>
  <conditionalFormatting sqref="K27:L27">
    <cfRule type="expression" dxfId="23" priority="110" stopIfTrue="1">
      <formula>K27="NC"</formula>
    </cfRule>
    <cfRule type="expression" dxfId="22" priority="111" stopIfTrue="1">
      <formula>K27="PE"</formula>
    </cfRule>
    <cfRule type="expression" dxfId="21" priority="112" stopIfTrue="1">
      <formula>K27="PA"</formula>
    </cfRule>
    <cfRule type="expression" dxfId="20" priority="113" stopIfTrue="1">
      <formula>K27="C"</formula>
    </cfRule>
  </conditionalFormatting>
  <conditionalFormatting sqref="K14:L14">
    <cfRule type="expression" dxfId="19" priority="82" stopIfTrue="1">
      <formula>K14:K22="NC"</formula>
    </cfRule>
    <cfRule type="expression" dxfId="18" priority="83" stopIfTrue="1">
      <formula>K14:K22="PE"</formula>
    </cfRule>
    <cfRule type="expression" dxfId="17" priority="84" stopIfTrue="1">
      <formula>K14:K22="PA"</formula>
    </cfRule>
    <cfRule type="expression" dxfId="16" priority="85" stopIfTrue="1">
      <formula>K14:K22="C"</formula>
    </cfRule>
  </conditionalFormatting>
  <conditionalFormatting sqref="K25:L25">
    <cfRule type="expression" dxfId="15" priority="78" stopIfTrue="1">
      <formula>K25="NC"</formula>
    </cfRule>
    <cfRule type="expression" dxfId="14" priority="79" stopIfTrue="1">
      <formula>K25="PE"</formula>
    </cfRule>
    <cfRule type="expression" dxfId="13" priority="80" stopIfTrue="1">
      <formula>K25="PA"</formula>
    </cfRule>
    <cfRule type="expression" dxfId="12" priority="81" stopIfTrue="1">
      <formula>K25="C"</formula>
    </cfRule>
  </conditionalFormatting>
  <conditionalFormatting sqref="K26:L26">
    <cfRule type="expression" dxfId="11" priority="70" stopIfTrue="1">
      <formula>K26="NC"</formula>
    </cfRule>
    <cfRule type="expression" dxfId="10" priority="71" stopIfTrue="1">
      <formula>K26="PE"</formula>
    </cfRule>
    <cfRule type="expression" dxfId="9" priority="72" stopIfTrue="1">
      <formula>K26="PA"</formula>
    </cfRule>
    <cfRule type="expression" dxfId="8" priority="73" stopIfTrue="1">
      <formula>K26="C"</formula>
    </cfRule>
  </conditionalFormatting>
  <conditionalFormatting sqref="H1 H6">
    <cfRule type="containsText" dxfId="7" priority="6" operator="containsText" text="Sin empezar">
      <formula>NOT(ISERROR(SEARCH("Sin empezar",H1)))</formula>
    </cfRule>
    <cfRule type="containsText" dxfId="6" priority="7" stopIfTrue="1" operator="containsText" text="En progreso">
      <formula>NOT(ISERROR(SEARCH("En progreso",H1)))</formula>
    </cfRule>
    <cfRule type="containsText" dxfId="5" priority="8" stopIfTrue="1" operator="containsText" text="Completado">
      <formula>NOT(ISERROR(SEARCH("Completado",H1)))</formula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K25:K27 K50:K54 K48 K36:K43 K34 K31:K32 K29 K22:K23 K19:K20 K14:K17">
    <cfRule type="containsText" dxfId="4" priority="5" operator="containsText" text="Cumplido">
      <formula>NOT(ISERROR(SEARCH("Cumplido",K14)))</formula>
    </cfRule>
  </conditionalFormatting>
  <conditionalFormatting sqref="K25:K27 K50:K54 K48 K36:K43 K34 K31:K32 K29 K22:K23 K19:K20 K14:K17">
    <cfRule type="containsText" dxfId="3" priority="1" operator="containsText" text="N/A">
      <formula>NOT(ISERROR(SEARCH("N/A",K14)))</formula>
    </cfRule>
    <cfRule type="containsText" dxfId="2" priority="2" operator="containsText" text="No Cumplido">
      <formula>NOT(ISERROR(SEARCH("No Cumplido",K14)))</formula>
    </cfRule>
    <cfRule type="containsText" dxfId="1" priority="3" operator="containsText" text="Pendiente">
      <formula>NOT(ISERROR(SEARCH("Pendiente",K14)))</formula>
    </cfRule>
    <cfRule type="containsText" dxfId="0" priority="4" operator="containsText" text="Parcial">
      <formula>NOT(ISERROR(SEARCH("Parcial",K14)))</formula>
    </cfRule>
  </conditionalFormatting>
  <dataValidations count="37">
    <dataValidation type="custom" allowBlank="1" showInputMessage="1" showErrorMessage="1" error="Estos datos no deben modificarse." sqref="C54 C52">
      <formula1>C52</formula1>
    </dataValidation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os datos no deben modificarse." sqref="D50:D53">
      <formula1>D50</formula1>
    </dataValidation>
    <dataValidation type="custom" allowBlank="1" showInputMessage="1" showErrorMessage="1" error="Esta información no puede modificarse._x000a_" sqref="B27 B34 C14 C34:C40 D29:D33 C43:D47">
      <formula1>B14</formula1>
    </dataValidation>
    <dataValidation type="custom" showInputMessage="1" showErrorMessage="1" error="Esta información no puede modificarse._x000a_" sqref="D14:D23">
      <formula1>SUM(D14:D22)</formula1>
    </dataValidation>
    <dataValidation type="custom" allowBlank="1" showInputMessage="1" showErrorMessage="1" sqref="B14:B23">
      <formula1>SUM(B14:B23)</formula1>
    </dataValidation>
    <dataValidation type="custom" allowBlank="1" showInputMessage="1" showErrorMessage="1" error="Esta información no puede modificarse._x000a_" sqref="B25 C25:C27">
      <formula1>SUM(B25:B27)</formula1>
    </dataValidation>
    <dataValidation type="custom" allowBlank="1" showInputMessage="1" showErrorMessage="1" error="Esta información no puede modificarse._x000a_" sqref="B26 C41:C42">
      <formula1>SUM(B26:B27)</formula1>
    </dataValidation>
    <dataValidation type="custom" allowBlank="1" showInputMessage="1" showErrorMessage="1" error="Esta información no puede modificarse._x000a_" sqref="B29:B33 B50:B54">
      <formula1>SUM(B29:B33)</formula1>
    </dataValidation>
    <dataValidation type="custom" allowBlank="1" showInputMessage="1" showErrorMessage="1" error="Esta información no puede modificarse._x000a_" sqref="B35:B48">
      <formula1>SUM(B34:B48)</formula1>
    </dataValidation>
    <dataValidation type="custom" allowBlank="1" showInputMessage="1" showErrorMessage="1" error="Esta información no puede modificarse._x000a_" sqref="C15:C16 C20:C23">
      <formula1>SUM(C15:C23)</formula1>
    </dataValidation>
    <dataValidation type="custom" allowBlank="1" showInputMessage="1" showErrorMessage="1" sqref="C17:C19">
      <formula1>C17</formula1>
    </dataValidation>
    <dataValidation type="whole" showInputMessage="1" showErrorMessage="1" sqref="E14 E23 E40:E42">
      <formula1>3</formula1>
      <formula2>3</formula2>
    </dataValidation>
    <dataValidation type="whole" allowBlank="1" showInputMessage="1" showErrorMessage="1" sqref="E17">
      <formula1>3</formula1>
      <formula2>3</formula2>
    </dataValidation>
    <dataValidation type="whole" showInputMessage="1" showErrorMessage="1" sqref="E18 E31 E46 E52">
      <formula1>1</formula1>
      <formula2>1</formula2>
    </dataValidation>
    <dataValidation type="whole" showInputMessage="1" showErrorMessage="1" sqref="E20">
      <formula1>10</formula1>
      <formula2>10</formula2>
    </dataValidation>
    <dataValidation type="whole" allowBlank="1" showInputMessage="1" showErrorMessage="1" sqref="E21 E26">
      <formula1>5</formula1>
      <formula2>5</formula2>
    </dataValidation>
    <dataValidation type="custom" showInputMessage="1" showErrorMessage="1" error="Esta información no puede modificarse._x000a_" sqref="D25:D27">
      <formula1>SUM(D25:D27)</formula1>
    </dataValidation>
    <dataValidation type="custom" allowBlank="1" showInputMessage="1" showErrorMessage="1" error="Esta información no puede modificarse._x000a_" sqref="C29:C33">
      <formula1>SUM(C29:C48)</formula1>
    </dataValidation>
    <dataValidation type="custom" allowBlank="1" showInputMessage="1" showErrorMessage="1" error="Esta información no puede modificarse._x000a_" sqref="C48 C50 C53 D54">
      <formula1>SUM(B42,B44,B47,C48)</formula1>
    </dataValidation>
    <dataValidation type="custom" showInputMessage="1" showErrorMessage="1" error="Esta información no puede modificarse._x000a_" sqref="D34:D38">
      <formula1>D34</formula1>
    </dataValidation>
    <dataValidation type="custom" allowBlank="1" showInputMessage="1" showErrorMessage="1" error="Esta información no puede modificarse._x000a_" sqref="D48 D39:D42">
      <formula1>SUM(D42,D41,D40,D39,D48)</formula1>
    </dataValidation>
    <dataValidation type="whole" showInputMessage="1" showErrorMessage="1" sqref="E51">
      <formula1>6</formula1>
      <formula2>6</formula2>
    </dataValidation>
    <dataValidation type="whole" operator="lessThanOrEqual" allowBlank="1" showInputMessage="1" showErrorMessage="1" sqref="L27">
      <formula1>2</formula1>
    </dataValidation>
    <dataValidation type="whole" operator="lessThanOrEqual" allowBlank="1" showInputMessage="1" showErrorMessage="1" sqref="L41:L42 L14">
      <formula1>3</formula1>
    </dataValidation>
    <dataValidation type="whole" operator="lessThanOrEqual" allowBlank="1" showInputMessage="1" showErrorMessage="1" sqref="L50">
      <formula1>4</formula1>
    </dataValidation>
    <dataValidation type="whole" operator="lessThanOrEqual" allowBlank="1" showInputMessage="1" showErrorMessage="1" sqref="L26 L48">
      <formula1>5</formula1>
    </dataValidation>
    <dataValidation type="whole" operator="lessThanOrEqual" allowBlank="1" showInputMessage="1" showErrorMessage="1" sqref="L15:L16 L43:L47 L29 L31:L32">
      <formula1>7</formula1>
    </dataValidation>
    <dataValidation type="whole" operator="lessThanOrEqual" allowBlank="1" showInputMessage="1" showErrorMessage="1" sqref="L34 L36:L38">
      <formula1>8</formula1>
    </dataValidation>
    <dataValidation type="whole" operator="lessThanOrEqual" allowBlank="1" showInputMessage="1" showErrorMessage="1" sqref="L25">
      <formula1>10</formula1>
    </dataValidation>
    <dataValidation type="list" allowBlank="1" showInputMessage="1" showErrorMessage="1" sqref="N39:N40 N24:N37">
      <formula1>#REF!</formula1>
    </dataValidation>
    <dataValidation type="decimal" showInputMessage="1" showErrorMessage="1" sqref="E19 E22 E27 E30 E44:E45 E47 E53:E54">
      <formula1>2</formula1>
      <formula2>2</formula2>
    </dataValidation>
    <dataValidation type="decimal" showInputMessage="1" showErrorMessage="1" sqref="E50 E32:E33 E35:E39">
      <formula1>4</formula1>
      <formula2>4</formula2>
    </dataValidation>
    <dataValidation type="whole" showInputMessage="1" showErrorMessage="1" sqref="E48">
      <formula1>5</formula1>
      <formula2>5</formula2>
    </dataValidation>
    <dataValidation type="decimal" showInputMessage="1" showErrorMessage="1" sqref="E15:E16 E29 E43">
      <formula1>7</formula1>
      <formula2>7</formula2>
    </dataValidation>
    <dataValidation type="decimal" allowBlank="1" showInputMessage="1" showErrorMessage="1" sqref="E25 E34">
      <formula1>8</formula1>
      <formula2>8</formula2>
    </dataValidation>
    <dataValidation operator="lessThanOrEqual" allowBlank="1" showInputMessage="1" showErrorMessage="1" sqref="L39:L40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rowBreaks count="1" manualBreakCount="1">
    <brk id="50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K31:K32 K25:K27 K50:K54 K48 K36:K43 K34 K29 K22:K23 K14:K17 K19:K20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F19" sqref="F19"/>
    </sheetView>
  </sheetViews>
  <sheetFormatPr baseColWidth="10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1:12" ht="21">
      <c r="A2" s="199"/>
      <c r="B2" s="342" t="s">
        <v>147</v>
      </c>
      <c r="C2" s="342"/>
      <c r="D2" s="342"/>
      <c r="E2" s="342"/>
      <c r="F2" s="342"/>
      <c r="G2" s="342"/>
      <c r="H2" s="342"/>
      <c r="I2" s="342"/>
      <c r="J2" s="342"/>
      <c r="K2" s="342"/>
      <c r="L2" s="199"/>
    </row>
    <row r="3" spans="1:12" ht="15.75" thickBo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ht="15" customHeight="1">
      <c r="A4" s="199"/>
      <c r="B4" s="343" t="s">
        <v>148</v>
      </c>
      <c r="C4" s="345" t="s">
        <v>149</v>
      </c>
      <c r="D4" s="346"/>
      <c r="E4" s="347" t="s">
        <v>150</v>
      </c>
      <c r="F4" s="347"/>
      <c r="G4" s="347"/>
      <c r="H4" s="347"/>
      <c r="I4" s="346"/>
      <c r="J4" s="348"/>
      <c r="K4" s="350" t="s">
        <v>151</v>
      </c>
      <c r="L4" s="199"/>
    </row>
    <row r="5" spans="1:12" ht="26.25" thickBot="1">
      <c r="A5" s="199"/>
      <c r="B5" s="344"/>
      <c r="C5" s="352" t="s">
        <v>152</v>
      </c>
      <c r="D5" s="353"/>
      <c r="E5" s="200" t="s">
        <v>153</v>
      </c>
      <c r="F5" s="201" t="s">
        <v>154</v>
      </c>
      <c r="G5" s="202" t="s">
        <v>155</v>
      </c>
      <c r="H5" s="203" t="s">
        <v>156</v>
      </c>
      <c r="I5" s="204" t="s">
        <v>113</v>
      </c>
      <c r="J5" s="349"/>
      <c r="K5" s="351"/>
      <c r="L5" s="199"/>
    </row>
    <row r="6" spans="1:12">
      <c r="A6" s="199"/>
      <c r="B6" s="205">
        <v>1</v>
      </c>
      <c r="C6" s="354" t="s">
        <v>157</v>
      </c>
      <c r="D6" s="355"/>
      <c r="E6" s="206">
        <f>COUNTIF('Evaluación PT 2018'!K14:K23,"Cumplido ")</f>
        <v>0</v>
      </c>
      <c r="F6" s="207">
        <f>+COUNTIF('Evaluación PT 2018'!K14:K23,"Parcial")</f>
        <v>4</v>
      </c>
      <c r="G6" s="207">
        <f>+COUNTIF('Evaluación PT 2018'!K14:K23,"Pendiente")</f>
        <v>4</v>
      </c>
      <c r="H6" s="208">
        <f>+COUNTIF('Evaluación PT 2018'!K14:K23,"No cumplido")</f>
        <v>0</v>
      </c>
      <c r="I6" s="207">
        <f>+COUNTIF('Evaluación PT 2018'!K14:K23,"N/A")</f>
        <v>0</v>
      </c>
      <c r="J6" s="349"/>
      <c r="K6" s="338">
        <f>'Evaluación PT 2018'!L55</f>
        <v>5.5</v>
      </c>
      <c r="L6" s="199"/>
    </row>
    <row r="7" spans="1:12">
      <c r="A7" s="199"/>
      <c r="B7" s="209">
        <v>2</v>
      </c>
      <c r="C7" s="330" t="s">
        <v>158</v>
      </c>
      <c r="D7" s="331"/>
      <c r="E7" s="206">
        <f>COUNTIF('Evaluación PT 2018'!K25:K27,"Cumplido ")</f>
        <v>0</v>
      </c>
      <c r="F7" s="207">
        <f>+COUNTIF('Evaluación PT 2018'!K25:K27,"Parcial")</f>
        <v>0</v>
      </c>
      <c r="G7" s="207">
        <f>+COUNTIF('Evaluación PT 2018'!K25:K27,"Pendiente")</f>
        <v>2</v>
      </c>
      <c r="H7" s="210">
        <f>+COUNTIF('Evaluación PT 2018'!K25:K27,"No cumplido")</f>
        <v>0</v>
      </c>
      <c r="I7" s="211">
        <f>+COUNTIF('Evaluación PT 2018'!K25:K27,"N/A")</f>
        <v>1</v>
      </c>
      <c r="J7" s="349"/>
      <c r="K7" s="356"/>
      <c r="L7" s="199"/>
    </row>
    <row r="8" spans="1:12" ht="15" customHeight="1">
      <c r="A8" s="199"/>
      <c r="B8" s="209">
        <v>3</v>
      </c>
      <c r="C8" s="330" t="s">
        <v>159</v>
      </c>
      <c r="D8" s="331"/>
      <c r="E8" s="206">
        <f>COUNTIF('Evaluación PT 2018'!K29:K48,"Cumplido ")</f>
        <v>0</v>
      </c>
      <c r="F8" s="207">
        <f>+COUNTIF('Evaluación PT 2018'!K29:K48,"Parcial")</f>
        <v>1</v>
      </c>
      <c r="G8" s="207">
        <f>+COUNTIF('Evaluación PT 2018'!K29:K48,"Pendiente")</f>
        <v>11</v>
      </c>
      <c r="H8" s="210">
        <f>+COUNTIF('Evaluación PT 2018'!K29:K48,"No cumplido")</f>
        <v>0</v>
      </c>
      <c r="I8" s="211">
        <f>+COUNTIF('Evaluación PT 2018'!K29:K48,"N/A")</f>
        <v>1</v>
      </c>
      <c r="J8" s="349"/>
      <c r="K8" s="332" t="s">
        <v>160</v>
      </c>
      <c r="L8" s="199"/>
    </row>
    <row r="9" spans="1:12">
      <c r="A9" s="199"/>
      <c r="B9" s="209">
        <v>4</v>
      </c>
      <c r="C9" s="330" t="s">
        <v>161</v>
      </c>
      <c r="D9" s="331"/>
      <c r="E9" s="206">
        <f>COUNTIF('Evaluación PT 2018'!K50:K54,"Cumplido ")</f>
        <v>0</v>
      </c>
      <c r="F9" s="207">
        <f>+COUNTIF('Evaluación PT 2018'!K50:K54,"Parcial")</f>
        <v>3</v>
      </c>
      <c r="G9" s="207">
        <f>+COUNTIF('Evaluación PT 2018'!K50:K54,"Pendiente")</f>
        <v>2</v>
      </c>
      <c r="H9" s="210">
        <f>+COUNTIF('Evaluación PT 2018'!K50:K54,"No cumplido")</f>
        <v>0</v>
      </c>
      <c r="I9" s="211">
        <f>+COUNTIF('Evaluación PT 2018'!K50:K54,"N/A")</f>
        <v>0</v>
      </c>
      <c r="J9" s="349"/>
      <c r="K9" s="333"/>
      <c r="L9" s="199"/>
    </row>
    <row r="10" spans="1:12">
      <c r="A10" s="199"/>
      <c r="B10" s="334" t="s">
        <v>162</v>
      </c>
      <c r="C10" s="335"/>
      <c r="D10" s="336"/>
      <c r="E10" s="212">
        <f>SUM(E6:E9)</f>
        <v>0</v>
      </c>
      <c r="F10" s="212">
        <f t="shared" ref="F10:I10" si="0">SUM(F6:F9)</f>
        <v>8</v>
      </c>
      <c r="G10" s="212">
        <f t="shared" si="0"/>
        <v>19</v>
      </c>
      <c r="H10" s="212">
        <f t="shared" si="0"/>
        <v>0</v>
      </c>
      <c r="I10" s="212">
        <f t="shared" si="0"/>
        <v>2</v>
      </c>
      <c r="J10" s="213">
        <f>SUM(E10:I10)</f>
        <v>29</v>
      </c>
      <c r="K10" s="337">
        <v>5</v>
      </c>
      <c r="L10" s="199"/>
    </row>
    <row r="11" spans="1:12">
      <c r="A11" s="199"/>
      <c r="B11" s="339" t="s">
        <v>163</v>
      </c>
      <c r="C11" s="340"/>
      <c r="D11" s="341"/>
      <c r="E11" s="214">
        <f>+E10/J10</f>
        <v>0</v>
      </c>
      <c r="F11" s="215">
        <f>+F10/J10</f>
        <v>0.27586206896551724</v>
      </c>
      <c r="G11" s="215">
        <f>+G10/J10</f>
        <v>0.65517241379310343</v>
      </c>
      <c r="H11" s="216">
        <f>+H10/J10</f>
        <v>0</v>
      </c>
      <c r="I11" s="217">
        <f>+I10/J10</f>
        <v>6.8965517241379309E-2</v>
      </c>
      <c r="J11" s="218">
        <f>SUM(E11:I11)</f>
        <v>1</v>
      </c>
      <c r="K11" s="338"/>
      <c r="L11" s="199"/>
    </row>
    <row r="12" spans="1:12" ht="15.75" thickBot="1">
      <c r="A12" s="199"/>
      <c r="B12" s="324" t="s">
        <v>164</v>
      </c>
      <c r="C12" s="325"/>
      <c r="D12" s="326"/>
      <c r="E12" s="327"/>
      <c r="F12" s="327"/>
      <c r="G12" s="327"/>
      <c r="H12" s="327"/>
      <c r="I12" s="327"/>
      <c r="J12" s="327"/>
      <c r="K12" s="219">
        <f>K6-K10</f>
        <v>0.5</v>
      </c>
      <c r="L12" s="199"/>
    </row>
    <row r="13" spans="1:12">
      <c r="A13" s="199"/>
      <c r="B13" s="328" t="s">
        <v>165</v>
      </c>
      <c r="C13" s="328"/>
      <c r="D13" s="328"/>
      <c r="E13" s="328"/>
      <c r="F13" s="328"/>
      <c r="G13" s="328"/>
      <c r="H13" s="328"/>
      <c r="I13" s="328"/>
      <c r="J13" s="328"/>
      <c r="K13" s="328"/>
      <c r="L13" s="199"/>
    </row>
    <row r="14" spans="1:12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</row>
    <row r="15" spans="1:12">
      <c r="A15" s="19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199"/>
    </row>
  </sheetData>
  <mergeCells count="20"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79" t="s">
        <v>110</v>
      </c>
    </row>
    <row r="3" spans="2:2" ht="18.75">
      <c r="B3" s="79" t="s">
        <v>2</v>
      </c>
    </row>
    <row r="4" spans="2:2" ht="18.75">
      <c r="B4" s="79" t="s">
        <v>111</v>
      </c>
    </row>
    <row r="5" spans="2:2" ht="18.75">
      <c r="B5" s="79" t="s">
        <v>112</v>
      </c>
    </row>
    <row r="6" spans="2:2" ht="18.75">
      <c r="B6" s="7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wendy Lopez</cp:lastModifiedBy>
  <cp:lastPrinted>2018-02-28T17:38:19Z</cp:lastPrinted>
  <dcterms:created xsi:type="dcterms:W3CDTF">2014-10-03T18:34:35Z</dcterms:created>
  <dcterms:modified xsi:type="dcterms:W3CDTF">2018-05-04T14:45:12Z</dcterms:modified>
</cp:coreProperties>
</file>